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BANKA\Publikationer\2016\Real\"/>
    </mc:Choice>
  </mc:AlternateContent>
  <bookViews>
    <workbookView xWindow="0" yWindow="0" windowWidth="28800" windowHeight="12300" tabRatio="910"/>
  </bookViews>
  <sheets>
    <sheet name="Indhold" sheetId="60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34" r:id="rId7"/>
    <sheet name="Tabel 2.5" sheetId="76" r:id="rId8"/>
    <sheet name="Tabel 2.6" sheetId="6" r:id="rId9"/>
    <sheet name="Tabel 2.7" sheetId="7" r:id="rId10"/>
    <sheet name="Tabel 2.8" sheetId="8" r:id="rId11"/>
    <sheet name="Tabel 2.9" sheetId="53" r:id="rId12"/>
    <sheet name="Tabel 2.10" sheetId="10" r:id="rId13"/>
    <sheet name="Tabel 2.11" sheetId="9" r:id="rId14"/>
    <sheet name="Tabel 2.12" sheetId="12" r:id="rId15"/>
    <sheet name="Tabel 2.13" sheetId="13" r:id="rId16"/>
    <sheet name="Tabel 2.14" sheetId="68" r:id="rId17"/>
    <sheet name="Tabel 2.15" sheetId="17" r:id="rId18"/>
    <sheet name="Tabel 3.1" sheetId="66" r:id="rId19"/>
    <sheet name="Tabel 3.2" sheetId="67" r:id="rId20"/>
    <sheet name="Tabel 3.3" sheetId="65" r:id="rId21"/>
    <sheet name="Bilag 4.1" sheetId="72" r:id="rId22"/>
    <sheet name="Data_institut" sheetId="75" state="hidden" r:id="rId23"/>
  </sheets>
  <definedNames>
    <definedName name="_AMO_UniqueIdentifier" localSheetId="0" hidden="1">"'85641a65-1f2a-45a6-83b6-8dcb5f3b6a41'"</definedName>
    <definedName name="_AMO_UniqueIdentifier" hidden="1">"'9b387aa8-cba4-48ef-9f4b-377d401d7d4c'"</definedName>
    <definedName name="data">#REF!</definedName>
    <definedName name="data_inst">Data_institut!$1:$1048576</definedName>
    <definedName name="Drop_inst">Data_institut!$C$2:$C$8</definedName>
    <definedName name="drop_regnr_inst">Data_institut!$B$2:$B$8</definedName>
    <definedName name="refperiod">#REF!</definedName>
    <definedName name="regnr_inst">Data_institut!$B:$B</definedName>
    <definedName name="Regnr_Sektor">#REF!</definedName>
    <definedName name="reporteridentity">#REF!</definedName>
    <definedName name="Reportername">#REF!</definedName>
    <definedName name="Sektor">#REF!</definedName>
    <definedName name="_xlnm.Print_Area" localSheetId="21">'Bilag 4.1'!$A$2:$B$18</definedName>
    <definedName name="_xlnm.Print_Area" localSheetId="1">'Tabel 1.1'!$A$2:$E$22</definedName>
    <definedName name="_xlnm.Print_Area" localSheetId="2">'Tabel 1.2'!$A$2:$F$71</definedName>
    <definedName name="_xlnm.Print_Area" localSheetId="3">'Tabel 2.1'!$A$2:$F$54</definedName>
    <definedName name="_xlnm.Print_Area" localSheetId="12">'Tabel 2.10'!$A$2:$G$10</definedName>
    <definedName name="_xlnm.Print_Area" localSheetId="13">'Tabel 2.11'!$C$2:$F$12</definedName>
    <definedName name="_xlnm.Print_Area" localSheetId="14">'Tabel 2.12'!$A$2:$E$29</definedName>
    <definedName name="_xlnm.Print_Area" localSheetId="15">'Tabel 2.13'!$A$2:$G$17</definedName>
    <definedName name="_xlnm.Print_Area" localSheetId="16">'Tabel 2.14'!$D$2:$G$42</definedName>
    <definedName name="_xlnm.Print_Area" localSheetId="17">'Tabel 2.15'!$A$2:$I$15</definedName>
    <definedName name="_xlnm.Print_Area" localSheetId="4">'Tabel 2.2'!$C$2:$E$8</definedName>
    <definedName name="_xlnm.Print_Area" localSheetId="5">'Tabel 2.3'!$A$2:$E$16</definedName>
    <definedName name="_xlnm.Print_Area" localSheetId="6">'Tabel 2.4'!$A$2:$J$24</definedName>
    <definedName name="_xlnm.Print_Area" localSheetId="7">'Tabel 2.5'!$E$2:$I$89</definedName>
    <definedName name="_xlnm.Print_Area" localSheetId="8">'Tabel 2.6'!$C$2:$F$47</definedName>
    <definedName name="_xlnm.Print_Area" localSheetId="9">'Tabel 2.7'!$A$2:$J$26</definedName>
    <definedName name="_xlnm.Print_Area" localSheetId="10">'Tabel 2.8'!$A$2:$G$20</definedName>
    <definedName name="_xlnm.Print_Area" localSheetId="11">'Tabel 2.9'!$A$2:$G$14</definedName>
    <definedName name="_xlnm.Print_Area" localSheetId="18">'Tabel 3.1'!$C$2:$E$26</definedName>
    <definedName name="_xlnm.Print_Area" localSheetId="19">'Tabel 3.2'!$C$2:$F$75</definedName>
    <definedName name="_xlnm.Print_Area" localSheetId="20">'Tabel 3.3'!$C$2:$E$21</definedName>
    <definedName name="variabel">#REF!</definedName>
    <definedName name="variabel_inst">Data_institut!$1:$1</definedName>
  </definedNames>
  <calcPr calcId="162913"/>
</workbook>
</file>

<file path=xl/calcChain.xml><?xml version="1.0" encoding="utf-8"?>
<calcChain xmlns="http://schemas.openxmlformats.org/spreadsheetml/2006/main">
  <c r="D89" i="76" l="1"/>
  <c r="C89" i="76"/>
  <c r="B89" i="76"/>
  <c r="D88" i="76"/>
  <c r="C88" i="76"/>
  <c r="B88" i="76"/>
  <c r="D87" i="76"/>
  <c r="C87" i="76"/>
  <c r="B87" i="76"/>
  <c r="D86" i="76"/>
  <c r="C86" i="76"/>
  <c r="B86" i="76"/>
  <c r="D85" i="76"/>
  <c r="C85" i="76"/>
  <c r="B85" i="76"/>
  <c r="D84" i="76"/>
  <c r="C84" i="76"/>
  <c r="B84" i="76"/>
  <c r="D83" i="76"/>
  <c r="C83" i="76"/>
  <c r="B83" i="76"/>
  <c r="B79" i="76"/>
  <c r="B78" i="76"/>
  <c r="B77" i="76"/>
  <c r="B76" i="76"/>
  <c r="B75" i="76"/>
  <c r="B72" i="76"/>
  <c r="B71" i="76"/>
  <c r="B70" i="76"/>
  <c r="B67" i="76"/>
  <c r="B66" i="76"/>
  <c r="B65" i="76"/>
  <c r="B64" i="76"/>
  <c r="B63" i="76"/>
  <c r="B62" i="76"/>
  <c r="B59" i="76"/>
  <c r="B58" i="76"/>
  <c r="B57" i="76"/>
  <c r="B56" i="76"/>
  <c r="B52" i="76"/>
  <c r="B51" i="76"/>
  <c r="B50" i="76"/>
  <c r="B49" i="76"/>
  <c r="B48" i="76"/>
  <c r="B47" i="76"/>
  <c r="B46" i="76"/>
  <c r="B45" i="76"/>
  <c r="B44" i="76"/>
  <c r="B43" i="76"/>
  <c r="B42" i="76"/>
  <c r="B41" i="76"/>
  <c r="B40" i="76"/>
  <c r="B37" i="76"/>
  <c r="B36" i="76"/>
  <c r="B33" i="76"/>
  <c r="B32" i="76"/>
  <c r="B31" i="76"/>
  <c r="B30" i="76"/>
  <c r="B29" i="76"/>
  <c r="B28" i="76"/>
  <c r="B27" i="76"/>
  <c r="B26" i="76"/>
  <c r="B23" i="76"/>
  <c r="B22" i="76"/>
  <c r="B19" i="76"/>
  <c r="B18" i="76"/>
  <c r="B17" i="76"/>
  <c r="B16" i="76"/>
  <c r="B15" i="76"/>
  <c r="B14" i="76"/>
  <c r="B13" i="76"/>
  <c r="B10" i="76"/>
  <c r="B9" i="76"/>
  <c r="B8" i="76"/>
  <c r="B7" i="76"/>
  <c r="B6" i="76"/>
  <c r="D5" i="65" l="1"/>
  <c r="D5" i="67"/>
  <c r="D5" i="66"/>
  <c r="B14" i="9"/>
  <c r="B15" i="9"/>
  <c r="B16" i="9"/>
  <c r="B17" i="9"/>
  <c r="B18" i="9"/>
  <c r="B19" i="9"/>
  <c r="B20" i="9"/>
  <c r="B21" i="9"/>
  <c r="B22" i="9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E10" i="65" s="1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  <c r="E9" i="66" s="1"/>
  <c r="B7" i="17"/>
  <c r="C7" i="17"/>
  <c r="D7" i="17"/>
  <c r="B8" i="17"/>
  <c r="C8" i="17"/>
  <c r="D8" i="17"/>
  <c r="B9" i="17"/>
  <c r="C9" i="17"/>
  <c r="D9" i="17"/>
  <c r="B12" i="17"/>
  <c r="C12" i="17"/>
  <c r="D12" i="17"/>
  <c r="B13" i="17"/>
  <c r="C13" i="17"/>
  <c r="D13" i="17"/>
  <c r="B14" i="17"/>
  <c r="C14" i="17"/>
  <c r="D14" i="17"/>
  <c r="C6" i="17"/>
  <c r="D6" i="17"/>
  <c r="B6" i="17"/>
  <c r="B8" i="68"/>
  <c r="C8" i="68"/>
  <c r="B9" i="68"/>
  <c r="C9" i="68"/>
  <c r="B10" i="68"/>
  <c r="C10" i="68"/>
  <c r="B11" i="68"/>
  <c r="C11" i="68"/>
  <c r="B12" i="68"/>
  <c r="C12" i="68"/>
  <c r="B13" i="68"/>
  <c r="C13" i="68"/>
  <c r="B14" i="68"/>
  <c r="C14" i="68"/>
  <c r="B15" i="68"/>
  <c r="C15" i="68"/>
  <c r="B16" i="68"/>
  <c r="C16" i="68"/>
  <c r="B17" i="68"/>
  <c r="C17" i="68"/>
  <c r="B18" i="68"/>
  <c r="C18" i="68"/>
  <c r="B19" i="68"/>
  <c r="C19" i="68"/>
  <c r="B20" i="68"/>
  <c r="C20" i="68"/>
  <c r="B21" i="68"/>
  <c r="C21" i="68"/>
  <c r="B22" i="68"/>
  <c r="C22" i="68"/>
  <c r="B23" i="68"/>
  <c r="C23" i="68"/>
  <c r="B24" i="68"/>
  <c r="C24" i="68"/>
  <c r="B25" i="68"/>
  <c r="C25" i="68"/>
  <c r="B26" i="68"/>
  <c r="C26" i="68"/>
  <c r="B27" i="68"/>
  <c r="C27" i="68"/>
  <c r="B28" i="68"/>
  <c r="C28" i="68"/>
  <c r="B29" i="68"/>
  <c r="C29" i="68"/>
  <c r="B30" i="68"/>
  <c r="C30" i="68"/>
  <c r="B31" i="68"/>
  <c r="C31" i="68"/>
  <c r="B32" i="68"/>
  <c r="C32" i="68"/>
  <c r="B33" i="68"/>
  <c r="C33" i="68"/>
  <c r="B34" i="68"/>
  <c r="C34" i="68"/>
  <c r="B35" i="68"/>
  <c r="C35" i="68"/>
  <c r="B36" i="68"/>
  <c r="C36" i="68"/>
  <c r="B37" i="68"/>
  <c r="C37" i="68"/>
  <c r="B38" i="68"/>
  <c r="C38" i="68"/>
  <c r="B39" i="68"/>
  <c r="C39" i="68"/>
  <c r="B40" i="68"/>
  <c r="C40" i="68"/>
  <c r="B41" i="68"/>
  <c r="C41" i="68"/>
  <c r="B42" i="68"/>
  <c r="C42" i="68"/>
  <c r="C7" i="68"/>
  <c r="B7" i="68"/>
  <c r="C6" i="13"/>
  <c r="C7" i="13"/>
  <c r="C8" i="13"/>
  <c r="C9" i="13"/>
  <c r="C10" i="13"/>
  <c r="C11" i="13"/>
  <c r="C12" i="13"/>
  <c r="C13" i="13"/>
  <c r="C14" i="13"/>
  <c r="C15" i="13"/>
  <c r="C16" i="13"/>
  <c r="C17" i="13"/>
  <c r="B7" i="13"/>
  <c r="B8" i="13"/>
  <c r="B9" i="13"/>
  <c r="B10" i="13"/>
  <c r="B11" i="13"/>
  <c r="B12" i="13"/>
  <c r="B13" i="13"/>
  <c r="B14" i="13"/>
  <c r="B15" i="13"/>
  <c r="B16" i="13"/>
  <c r="B17" i="13"/>
  <c r="B6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6" i="12"/>
  <c r="B7" i="9"/>
  <c r="B8" i="9"/>
  <c r="B9" i="9"/>
  <c r="B10" i="9"/>
  <c r="B11" i="9"/>
  <c r="B12" i="9"/>
  <c r="B6" i="9"/>
  <c r="B6" i="10"/>
  <c r="C6" i="10"/>
  <c r="B7" i="10"/>
  <c r="C7" i="10"/>
  <c r="B8" i="10"/>
  <c r="C8" i="10"/>
  <c r="B9" i="10"/>
  <c r="C9" i="10"/>
  <c r="B10" i="10"/>
  <c r="C10" i="10"/>
  <c r="C5" i="10"/>
  <c r="B5" i="10"/>
  <c r="B6" i="53"/>
  <c r="C6" i="53"/>
  <c r="B7" i="53"/>
  <c r="C7" i="53"/>
  <c r="B8" i="53"/>
  <c r="C8" i="53"/>
  <c r="B9" i="53"/>
  <c r="C9" i="53"/>
  <c r="B10" i="53"/>
  <c r="C10" i="53"/>
  <c r="B11" i="53"/>
  <c r="C11" i="53"/>
  <c r="B12" i="53"/>
  <c r="C12" i="53"/>
  <c r="B13" i="53"/>
  <c r="C13" i="53"/>
  <c r="B14" i="53"/>
  <c r="C14" i="53"/>
  <c r="C5" i="53"/>
  <c r="B5" i="53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5" i="8"/>
  <c r="C5" i="8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C6" i="7"/>
  <c r="D6" i="7"/>
  <c r="B6" i="7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6" i="6"/>
  <c r="B7" i="34" l="1"/>
  <c r="C7" i="34"/>
  <c r="D7" i="34"/>
  <c r="B8" i="34"/>
  <c r="C8" i="34"/>
  <c r="D8" i="34"/>
  <c r="B9" i="34"/>
  <c r="C9" i="34"/>
  <c r="D9" i="34"/>
  <c r="B10" i="34"/>
  <c r="C10" i="34"/>
  <c r="D10" i="34"/>
  <c r="B11" i="34"/>
  <c r="C11" i="34"/>
  <c r="D11" i="34"/>
  <c r="B12" i="34"/>
  <c r="C12" i="34"/>
  <c r="D12" i="34"/>
  <c r="B13" i="34"/>
  <c r="C13" i="34"/>
  <c r="D13" i="34"/>
  <c r="B14" i="34"/>
  <c r="C14" i="34"/>
  <c r="D14" i="34"/>
  <c r="B15" i="34"/>
  <c r="C15" i="34"/>
  <c r="D15" i="34"/>
  <c r="B16" i="34"/>
  <c r="C16" i="34"/>
  <c r="D16" i="34"/>
  <c r="B17" i="34"/>
  <c r="C17" i="34"/>
  <c r="D17" i="34"/>
  <c r="B20" i="34"/>
  <c r="C20" i="34"/>
  <c r="D20" i="34"/>
  <c r="B21" i="34"/>
  <c r="C21" i="34"/>
  <c r="D21" i="34"/>
  <c r="B22" i="34"/>
  <c r="C22" i="34"/>
  <c r="D22" i="34"/>
  <c r="B23" i="34"/>
  <c r="C23" i="34"/>
  <c r="D23" i="34"/>
  <c r="B24" i="34"/>
  <c r="C24" i="34"/>
  <c r="D24" i="34"/>
  <c r="C6" i="34"/>
  <c r="D6" i="34"/>
  <c r="B6" i="34"/>
  <c r="B6" i="11"/>
  <c r="B7" i="11"/>
  <c r="B8" i="11"/>
  <c r="B9" i="11"/>
  <c r="B10" i="11"/>
  <c r="B11" i="11"/>
  <c r="B12" i="11"/>
  <c r="B13" i="11"/>
  <c r="B14" i="11"/>
  <c r="B15" i="11"/>
  <c r="B16" i="11"/>
  <c r="B5" i="1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" i="3"/>
  <c r="B5" i="14"/>
  <c r="B6" i="14"/>
  <c r="B7" i="14"/>
  <c r="B4" i="1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<sst xmlns="http://schemas.openxmlformats.org/spreadsheetml/2006/main" count="1600" uniqueCount="998">
  <si>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</si>
  <si>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</si>
  <si>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</si>
  <si>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</si>
  <si>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</si>
  <si>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</si>
  <si>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</si>
  <si>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</si>
  <si>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</si>
  <si>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</si>
  <si>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</si>
  <si>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</si>
  <si>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</si>
  <si>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</si>
  <si>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</si>
  <si>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</si>
  <si>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</si>
  <si>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</si>
  <si>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</si>
  <si>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</si>
  <si>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</si>
  <si>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</si>
  <si>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</si>
  <si>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</si>
  <si>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</si>
  <si>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</si>
  <si>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</si>
  <si>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</si>
  <si>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</si>
  <si>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</si>
  <si>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</si>
  <si>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</si>
  <si>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</si>
  <si>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</si>
  <si>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</si>
  <si>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</si>
  <si>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</si>
  <si>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</si>
  <si>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</si>
  <si>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</si>
  <si>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</si>
  <si>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</si>
  <si>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</si>
  <si>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</si>
  <si>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</si>
  <si>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</si>
  <si>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</si>
  <si>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</si>
  <si>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</si>
  <si>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</si>
  <si>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</si>
  <si>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</si>
  <si>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</si>
  <si>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</si>
  <si>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</si>
  <si>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</si>
  <si>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</si>
  <si>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</si>
  <si>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</si>
  <si>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</si>
  <si>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</si>
  <si>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</si>
  <si>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</si>
  <si>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</si>
  <si>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</si>
  <si>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</si>
  <si>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</si>
  <si>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</si>
  <si>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</si>
  <si>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</si>
  <si>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</si>
  <si>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</si>
  <si>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</si>
  <si>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</si>
  <si>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</si>
  <si>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</si>
  <si>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</si>
  <si>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</si>
  <si>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</si>
  <si>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</si>
  <si>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</si>
  <si>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</si>
  <si>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</si>
  <si>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</si>
  <si>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</si>
  <si>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</si>
  <si>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</si>
  <si>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</si>
  <si>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</si>
  <si>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</si>
  <si>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</si>
  <si>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</si>
  <si>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</si>
  <si>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</si>
  <si>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</si>
  <si>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</si>
  <si>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</si>
  <si>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</si>
  <si>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</si>
  <si>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</si>
  <si>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</si>
  <si>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</si>
  <si>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</si>
  <si>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</si>
  <si>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</si>
  <si>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</si>
  <si>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</si>
  <si>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</si>
  <si>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</si>
  <si>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</si>
  <si>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</si>
  <si>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</si>
  <si>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</si>
  <si>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</si>
  <si>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</si>
  <si>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</si>
  <si>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</si>
  <si>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</si>
  <si>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</si>
  <si>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</si>
  <si>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</si>
  <si>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</si>
  <si>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</si>
  <si>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</si>
  <si>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</si>
  <si>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</si>
  <si>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</si>
  <si>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</si>
  <si>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</si>
  <si>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</si>
  <si>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</si>
  <si>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</si>
  <si>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</si>
  <si>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</si>
  <si>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</si>
  <si>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</si>
  <si>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</si>
  <si>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</si>
  <si>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</si>
  <si>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</si>
  <si>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</si>
  <si>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</si>
  <si>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</si>
  <si>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</si>
  <si>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</si>
  <si>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</si>
  <si>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</si>
  <si>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</si>
  <si>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</si>
  <si>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</si>
  <si>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</si>
  <si>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</si>
  <si>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</si>
  <si>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</si>
  <si>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</si>
  <si>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</si>
  <si>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</si>
  <si>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</si>
  <si>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</si>
  <si>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</si>
  <si>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</si>
  <si>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</si>
  <si>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</si>
  <si>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</si>
  <si>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</si>
  <si>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</si>
  <si>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</si>
  <si>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</si>
  <si>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</si>
  <si>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</si>
  <si>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</si>
  <si>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</si>
  <si>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</si>
  <si>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</si>
  <si>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</si>
  <si>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</si>
  <si>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</si>
  <si>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</si>
  <si>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</si>
  <si>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</si>
  <si>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</si>
  <si>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</si>
  <si>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</si>
  <si>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</si>
  <si>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</si>
  <si>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</si>
  <si>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</si>
  <si>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</si>
  <si>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</si>
  <si>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</si>
  <si>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</si>
  <si>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</si>
  <si>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</si>
  <si>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</si>
  <si>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</si>
  <si>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</si>
  <si>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</si>
  <si>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</si>
  <si>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</si>
  <si>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</si>
  <si>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</si>
  <si>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</si>
  <si>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</si>
  <si>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</si>
  <si>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</si>
  <si>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</si>
  <si>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</si>
  <si>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</si>
  <si>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</si>
  <si>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</si>
  <si>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</si>
  <si>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</si>
  <si>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</si>
  <si>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</si>
  <si>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</si>
  <si>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</si>
  <si>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</si>
  <si>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</si>
  <si>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</si>
  <si>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</si>
  <si>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</si>
  <si>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</si>
  <si>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</si>
  <si>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</si>
  <si>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</si>
  <si>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</si>
  <si>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</si>
  <si>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</si>
  <si>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</si>
  <si>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</si>
  <si>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</si>
  <si>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</si>
  <si>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</si>
  <si>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</si>
  <si>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</si>
  <si>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</si>
  <si>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</si>
  <si>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</si>
  <si>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</si>
  <si>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</si>
  <si>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</si>
  <si>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</si>
  <si>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</si>
  <si>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</si>
  <si>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</si>
  <si>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</si>
  <si>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</si>
  <si>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</si>
  <si>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</si>
  <si>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</si>
  <si>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</si>
  <si>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</si>
  <si>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</si>
  <si>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</si>
  <si>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</si>
  <si>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</si>
  <si>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</si>
  <si>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</si>
  <si>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</si>
  <si>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</si>
  <si>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</si>
  <si>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</si>
  <si>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</si>
  <si>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</si>
  <si>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</si>
  <si>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</si>
  <si>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</si>
  <si>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</si>
  <si>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</si>
  <si>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</si>
  <si>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</si>
  <si>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</si>
  <si>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</si>
  <si>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</si>
  <si>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</si>
  <si>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</si>
  <si>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</si>
  <si>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</si>
  <si>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</si>
  <si>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</si>
  <si>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</si>
  <si>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</si>
  <si>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</si>
  <si>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</si>
  <si>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</si>
  <si>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</si>
  <si>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</si>
  <si>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</si>
  <si>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</si>
  <si>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</si>
  <si>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</si>
  <si>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</si>
  <si>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</si>
  <si>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</si>
  <si>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</si>
  <si>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</si>
  <si>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</si>
  <si>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</si>
  <si>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</si>
  <si>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</si>
  <si>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</si>
  <si>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</si>
  <si>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</si>
  <si>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</si>
  <si>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</si>
  <si>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</si>
  <si>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</si>
  <si>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</si>
  <si>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</si>
  <si>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</si>
  <si>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</si>
  <si>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</si>
  <si>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</si>
  <si>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</si>
  <si>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</si>
  <si>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</si>
  <si>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</si>
  <si>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</si>
  <si>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</si>
  <si>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</si>
  <si>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</si>
  <si>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</si>
  <si>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</si>
  <si>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</si>
  <si>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</si>
  <si>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</si>
  <si>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</si>
  <si>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</si>
  <si>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</si>
  <si>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</si>
  <si>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</si>
  <si>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</si>
  <si>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</si>
  <si>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</si>
  <si>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</si>
  <si>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</si>
  <si>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</si>
  <si>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</si>
  <si>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</si>
  <si>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</si>
  <si>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</si>
  <si>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</si>
  <si>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</si>
  <si>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</si>
  <si>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</si>
  <si>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</si>
  <si>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</si>
  <si>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</si>
  <si>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</si>
  <si>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</si>
  <si>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</si>
  <si>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</si>
  <si>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</si>
  <si>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</si>
  <si>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</si>
  <si>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</si>
  <si>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</si>
  <si>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</si>
  <si>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</si>
  <si>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</si>
  <si>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</si>
  <si>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</si>
  <si>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</si>
  <si>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</si>
  <si>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</si>
  <si>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</si>
  <si>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</si>
  <si>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</si>
  <si>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</si>
  <si>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</si>
  <si>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</si>
  <si>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</si>
  <si>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</si>
  <si>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</si>
  <si>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</si>
  <si>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</si>
  <si>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</si>
  <si>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</si>
  <si>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</si>
  <si>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</si>
  <si>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</si>
  <si>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</si>
  <si>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</si>
  <si>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</si>
  <si>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</si>
  <si>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</si>
  <si>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</si>
  <si>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</si>
  <si>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</si>
  <si>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</si>
  <si>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</si>
  <si>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</si>
  <si>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</si>
  <si>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</si>
  <si>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</si>
  <si>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</si>
  <si>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</si>
  <si>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</si>
  <si>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</si>
  <si>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</si>
  <si>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</si>
  <si>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</si>
  <si>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</si>
  <si>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</si>
  <si>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</si>
  <si>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</si>
  <si>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</si>
  <si>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</si>
  <si>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</si>
  <si>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</si>
  <si>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</si>
  <si>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</si>
  <si>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</si>
  <si>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</si>
  <si>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</si>
  <si>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</si>
  <si>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</si>
  <si>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</si>
  <si>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</si>
  <si>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</si>
  <si>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</si>
  <si>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</si>
  <si>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</si>
  <si>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</si>
  <si>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</si>
  <si>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</si>
  <si>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</si>
  <si>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</si>
  <si>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</si>
  <si>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</si>
  <si>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</si>
  <si>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</si>
  <si>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</si>
  <si>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</si>
  <si>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</si>
  <si>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</si>
  <si>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</si>
  <si>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</si>
  <si>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</si>
  <si>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</si>
  <si>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</si>
  <si>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</si>
  <si>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</si>
  <si>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</si>
  <si>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</si>
  <si>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</si>
  <si>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</si>
  <si>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</si>
  <si>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</si>
  <si>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</si>
  <si>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</si>
  <si>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</si>
  <si>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</si>
  <si>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</si>
  <si>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</si>
  <si>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</si>
  <si>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</si>
  <si>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</si>
  <si>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</si>
  <si>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</si>
  <si>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</si>
  <si>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</si>
  <si>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</si>
  <si>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</si>
  <si>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</si>
  <si>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</si>
  <si>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</si>
  <si>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</si>
  <si>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</si>
  <si>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</si>
  <si>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</si>
  <si>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</si>
  <si>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</si>
  <si>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</si>
  <si>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</si>
  <si>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</si>
  <si>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</si>
  <si>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</si>
  <si>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</si>
  <si>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</si>
  <si>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</si>
  <si>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</si>
  <si>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</si>
  <si>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</si>
  <si>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</si>
  <si>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</si>
  <si>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</si>
  <si>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</si>
  <si>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</si>
  <si>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</si>
  <si>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</si>
  <si>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</si>
  <si>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</si>
  <si>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</si>
  <si>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</si>
  <si>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</si>
  <si>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</si>
  <si>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</si>
  <si>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</si>
  <si>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</si>
  <si>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</si>
  <si>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</si>
  <si>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Individuelle nedskrivninger/hensættelser på udlån og garantidebitorer</t>
  </si>
  <si>
    <t>Bevægelser i året</t>
  </si>
  <si>
    <t>Andre bevægelser</t>
  </si>
  <si>
    <t>Værdiregulering af overtagne aktiver</t>
  </si>
  <si>
    <t>Endelig tabt (afskrevet) tidligere individuelt nedskrevet/hensat</t>
  </si>
  <si>
    <t>Summen af udlån og garantidebitorer, hvorpå der er foretaget individuelle nedskrivninger/hensættelser 
(opgjort før nedskrivninger/hensættelser)</t>
  </si>
  <si>
    <t>Gruppevise nedskrivninger/hensættelser</t>
  </si>
  <si>
    <t>Nedskrivninger/hensættelser i periodens løb</t>
  </si>
  <si>
    <t>Tilbageførsel af nedskrivninger/hensættelser, hvor der ikke længere er objektiv indikation på 
værdiforringelse eller værdiforringelsen er reduceret</t>
  </si>
  <si>
    <t>Summen af udlån og garantidebitorer, hvorpå der er foretaget gruppevise nedskrivninger/hensættelser
(opgjort før nedskrivninger/hensættelser)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</si>
  <si>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</si>
  <si>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</si>
  <si>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</si>
  <si>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</si>
  <si>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</si>
  <si>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Endeligt tabt (afskrevet) ikke tidligere individuelt nedskrevet/hensat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</si>
  <si>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</si>
  <si>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</si>
  <si>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Summen af tilgodehavende hos kreditinstitutter og andre poster med kreditrisiko, 
hvorpå der er foretaget nedskrivninger/hensættelser</t>
  </si>
  <si>
    <t>InAkP</t>
  </si>
  <si>
    <t>InVkr</t>
  </si>
  <si>
    <t>InNh</t>
  </si>
  <si>
    <t>InT</t>
  </si>
  <si>
    <t>InX</t>
  </si>
  <si>
    <t>InVre</t>
  </si>
  <si>
    <t>InAkU</t>
  </si>
  <si>
    <t>InEt</t>
  </si>
  <si>
    <t>InSu</t>
  </si>
  <si>
    <t>GrAkP</t>
  </si>
  <si>
    <t>GrVkr</t>
  </si>
  <si>
    <t>GrNh</t>
  </si>
  <si>
    <t>GrT</t>
  </si>
  <si>
    <t>GrX</t>
  </si>
  <si>
    <t>GrAkU</t>
  </si>
  <si>
    <t>GrSu</t>
  </si>
  <si>
    <t>KrAkP</t>
  </si>
  <si>
    <t>KrVkr</t>
  </si>
  <si>
    <t>KrNh</t>
  </si>
  <si>
    <t>KrT</t>
  </si>
  <si>
    <t>KrX</t>
  </si>
  <si>
    <t>KrVre</t>
  </si>
  <si>
    <t>KrEt</t>
  </si>
  <si>
    <t>KrAkU</t>
  </si>
  <si>
    <t>KrSu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</si>
  <si>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</si>
  <si>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</si>
  <si>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</si>
  <si>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</si>
  <si>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</si>
  <si>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</si>
  <si>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</si>
  <si>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</si>
  <si>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</si>
  <si>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</si>
  <si>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</si>
  <si>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</si>
  <si>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</si>
  <si>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</si>
  <si>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</si>
  <si>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</si>
  <si>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</si>
  <si>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</si>
  <si>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</si>
  <si>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</si>
  <si>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</si>
  <si>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</si>
  <si>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</si>
  <si>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</si>
  <si>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</si>
  <si>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</si>
  <si>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</si>
  <si>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</si>
  <si>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</si>
  <si>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</si>
  <si>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</si>
  <si>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</si>
  <si>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</si>
  <si>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</si>
  <si>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</si>
  <si>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</si>
  <si>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</si>
  <si>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</si>
  <si>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Udlån + ned-
skrivninger
ultimo året
1.000 kr.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</si>
  <si>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</si>
  <si>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</si>
  <si>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</si>
  <si>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</si>
  <si>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</si>
  <si>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</si>
  <si>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</si>
  <si>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</si>
  <si>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</si>
  <si>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</si>
  <si>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</si>
  <si>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</si>
  <si>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</si>
  <si>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</si>
  <si>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</si>
  <si>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</si>
  <si>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</si>
  <si>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</si>
  <si>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</si>
  <si>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</si>
  <si>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</si>
  <si>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</si>
  <si>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</si>
  <si>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</si>
  <si>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</si>
  <si>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</si>
  <si>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</si>
  <si>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</si>
  <si>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</si>
  <si>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</si>
  <si>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</si>
  <si>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</si>
  <si>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</si>
  <si>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</si>
  <si>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</si>
  <si>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</si>
  <si>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</si>
  <si>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</si>
  <si>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</si>
  <si>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</si>
  <si>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</si>
  <si>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</si>
  <si>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</si>
  <si>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</si>
  <si>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</si>
  <si>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</si>
  <si>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</si>
  <si>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</si>
  <si>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</si>
  <si>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</si>
  <si>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</si>
  <si>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</si>
  <si>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</si>
  <si>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</si>
  <si>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</si>
  <si>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</si>
  <si>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</si>
  <si>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</si>
  <si>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</si>
  <si>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</si>
  <si>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</si>
  <si>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</si>
  <si>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</si>
  <si>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</si>
  <si>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</si>
  <si>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</si>
  <si>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</si>
  <si>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</si>
  <si>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</si>
  <si>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</si>
  <si>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</si>
  <si>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</si>
  <si>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</si>
  <si>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</si>
  <si>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</si>
  <si>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</si>
  <si>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</si>
  <si>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</si>
  <si>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</si>
  <si>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</si>
  <si>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</si>
  <si>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</si>
  <si>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</si>
  <si>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</si>
  <si>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</si>
  <si>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</si>
  <si>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</si>
  <si>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</si>
  <si>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</si>
  <si>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</si>
  <si>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</si>
  <si>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</si>
  <si>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</si>
  <si>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</si>
  <si>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</si>
  <si>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</si>
  <si>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</si>
  <si>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</si>
  <si>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</si>
  <si>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</si>
  <si>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</si>
  <si>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</si>
  <si>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</si>
  <si>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</si>
  <si>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</si>
  <si>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</si>
  <si>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</si>
  <si>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</si>
  <si>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</si>
  <si>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</si>
  <si>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</si>
  <si>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</si>
  <si>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</si>
  <si>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</si>
  <si>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</si>
  <si>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</si>
  <si>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</si>
  <si>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</si>
  <si>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</si>
  <si>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</si>
  <si>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</si>
  <si>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</si>
  <si>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</si>
  <si>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</si>
  <si>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</si>
  <si>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</si>
  <si>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</si>
  <si>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</si>
  <si>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</si>
  <si>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</si>
  <si>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</si>
  <si>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</si>
  <si>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</si>
  <si>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</si>
  <si>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</si>
  <si>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</si>
  <si>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</si>
  <si>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</si>
  <si>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</si>
  <si>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</si>
  <si>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</si>
  <si>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</si>
  <si>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</si>
  <si>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</si>
  <si>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</si>
  <si>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</si>
  <si>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</si>
  <si>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</si>
  <si>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</si>
  <si>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på udlån og garantidebitorer (1 + 1.1 + 1.2 - 1.3 + 1.4)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</si>
  <si>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</si>
  <si>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</si>
  <si>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</si>
  <si>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</si>
  <si>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</si>
  <si>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</si>
  <si>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</si>
  <si>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</si>
  <si>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</si>
  <si>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</si>
  <si>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</si>
  <si>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</si>
  <si>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</si>
  <si>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</si>
  <si>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</si>
  <si>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</si>
  <si>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</si>
  <si>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</si>
  <si>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</si>
  <si>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</si>
  <si>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</si>
  <si>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</si>
  <si>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</si>
  <si>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</si>
  <si>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</si>
  <si>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</si>
  <si>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REPORTERNAME</t>
  </si>
  <si>
    <t>Tilbage til indholdsfortegnelsen</t>
  </si>
  <si>
    <t>regnper</t>
  </si>
  <si>
    <t>regnr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</si>
  <si>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</si>
  <si>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</si>
  <si>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</si>
  <si>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</si>
  <si>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</si>
  <si>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</si>
  <si>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</si>
  <si>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</si>
  <si>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</si>
  <si>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</si>
  <si>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</si>
  <si>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</si>
  <si>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</si>
  <si>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</si>
  <si>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</si>
  <si>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</si>
  <si>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</si>
  <si>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</si>
  <si>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</si>
  <si>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</si>
  <si>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</si>
  <si>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</si>
  <si>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</si>
  <si>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</si>
  <si>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</si>
  <si>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</si>
  <si>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</si>
  <si>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</si>
  <si>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</si>
  <si>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</si>
  <si>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</si>
  <si>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</si>
  <si>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</si>
  <si>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</si>
  <si>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</si>
  <si>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</si>
  <si>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</si>
  <si>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</si>
  <si>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</si>
  <si>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</si>
  <si>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</si>
  <si>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</si>
  <si>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</si>
  <si>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</si>
  <si>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</si>
  <si>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</si>
  <si>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</si>
  <si>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</si>
  <si>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</si>
  <si>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</si>
  <si>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</si>
  <si>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</si>
  <si>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</si>
  <si>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</si>
  <si>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</si>
  <si>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</si>
  <si>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</si>
  <si>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</si>
  <si>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</si>
  <si>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</si>
  <si>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</si>
  <si>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</si>
  <si>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</si>
  <si>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</si>
  <si>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</si>
  <si>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</si>
  <si>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</si>
  <si>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</si>
  <si>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</si>
  <si>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</si>
  <si>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</si>
  <si>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</si>
  <si>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</si>
  <si>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</si>
  <si>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</si>
  <si>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</si>
  <si>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</si>
  <si>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</si>
  <si>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</si>
  <si>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</si>
  <si>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</si>
  <si>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</si>
  <si>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</si>
  <si>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</si>
  <si>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</si>
  <si>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Res_Rat_RY</t>
  </si>
  <si>
    <t>Res_Raa_RY</t>
  </si>
  <si>
    <t>Realkreditinstitutter</t>
  </si>
  <si>
    <t>Realkredit Danmark A/S</t>
  </si>
  <si>
    <t>BRFkredit A/S</t>
  </si>
  <si>
    <t>LR Realkredit A/S</t>
  </si>
  <si>
    <t>Nordea Kredit Realkreditaktieselskab</t>
  </si>
  <si>
    <t>DLR Kredit A/S</t>
  </si>
  <si>
    <t>Nykredit Realkredit A/S</t>
  </si>
  <si>
    <t>TOTALKREDIT A/S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</si>
  <si>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</si>
  <si>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</si>
  <si>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</si>
  <si>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</si>
  <si>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</si>
  <si>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</si>
  <si>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</si>
  <si>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</si>
  <si>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</si>
  <si>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</si>
  <si>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</si>
  <si>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</si>
  <si>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</si>
  <si>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</si>
  <si>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</si>
  <si>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</si>
  <si>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</si>
  <si>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</si>
  <si>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</si>
  <si>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</si>
  <si>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</si>
  <si>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</si>
  <si>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</si>
  <si>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</si>
  <si>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</si>
  <si>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</si>
  <si>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</si>
  <si>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</si>
  <si>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</si>
  <si>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</si>
  <si>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</si>
  <si>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</si>
  <si>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</si>
  <si>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</si>
  <si>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</si>
  <si>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</si>
  <si>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</si>
  <si>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</si>
  <si>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</si>
  <si>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</si>
  <si>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</si>
  <si>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</si>
  <si>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</si>
  <si>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</si>
  <si>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</si>
  <si>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</si>
  <si>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</si>
  <si>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</si>
  <si>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</si>
  <si>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</si>
  <si>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</si>
  <si>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</si>
  <si>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</si>
  <si>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</si>
  <si>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</si>
  <si>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</si>
  <si>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</si>
  <si>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</si>
  <si>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</si>
  <si>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</si>
  <si>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</si>
  <si>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</si>
  <si>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</si>
  <si>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</si>
  <si>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</si>
  <si>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B</t>
  </si>
  <si>
    <t>BRFkredit a/s</t>
  </si>
  <si>
    <t>D</t>
  </si>
  <si>
    <t>L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</si>
  <si>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</si>
  <si>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</si>
  <si>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</si>
  <si>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</si>
  <si>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</si>
  <si>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</si>
  <si>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</si>
  <si>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</si>
  <si>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</si>
  <si>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</si>
  <si>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</si>
  <si>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</si>
  <si>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</si>
  <si>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</si>
  <si>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</si>
  <si>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</si>
  <si>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</si>
  <si>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Virksomhedstype</t>
  </si>
  <si>
    <t xml:space="preserve">Tabel 3.3 - Garantier mv. </t>
  </si>
  <si>
    <t>Realkreditinstitutter: Statistisk materiale 2016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</si>
  <si>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</si>
  <si>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</si>
  <si>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</si>
  <si>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</si>
  <si>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</si>
  <si>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</si>
  <si>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</si>
  <si>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</si>
  <si>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</si>
  <si>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</si>
  <si>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</si>
  <si>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</si>
  <si>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</si>
  <si>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</si>
  <si>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</si>
  <si>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</si>
  <si>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</si>
  <si>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</si>
  <si>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</si>
  <si>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</si>
  <si>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</si>
  <si>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</si>
  <si>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</si>
  <si>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</si>
  <si>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</si>
  <si>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</si>
  <si>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</si>
  <si>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</si>
  <si>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</si>
  <si>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</si>
  <si>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</si>
  <si>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</si>
  <si>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</si>
  <si>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</si>
  <si>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</si>
  <si>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</si>
  <si>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</si>
  <si>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</si>
  <si>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</si>
  <si>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</si>
  <si>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</si>
  <si>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</si>
  <si>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</si>
  <si>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</si>
  <si>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</si>
  <si>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</si>
  <si>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</si>
  <si>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</si>
  <si>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 xml:space="preserve">1.000 kr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</si>
</sst>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19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8" fillId="3" borderId="0" xfId="1" applyFill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3" borderId="24" xfId="2" applyFont="1" applyFill="1" applyBorder="1" applyAlignment="1">
      <alignment horizontal="left"/>
    </xf>
    <xf numFmtId="0" fontId="13" fillId="3" borderId="24" xfId="2" applyFont="1" applyFill="1" applyBorder="1"/>
    <xf numFmtId="0" fontId="14" fillId="3" borderId="24" xfId="0" applyFont="1" applyFill="1" applyBorder="1"/>
    <xf numFmtId="0" fontId="13" fillId="3" borderId="24" xfId="2" applyFont="1" applyFill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3" fontId="0" fillId="0" borderId="0" xfId="0" applyNumberFormat="1"/>
    <xf numFmtId="0" fontId="9" fillId="0" borderId="0" xfId="1" applyFont="1" applyBorder="1" applyProtection="1"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Fill="1" applyBorder="1" applyAlignment="1" applyProtection="1">
      <alignment horizontal="left"/>
    </xf>
    <xf numFmtId="0" fontId="12" fillId="2" borderId="0" xfId="0" applyFont="1" applyFill="1" applyAlignment="1">
      <alignment horizontal="left" vertical="center" wrapText="1"/>
    </xf>
  </cellXfs>
  <cellStyles count="6">
    <cellStyle name="BlanketOverskrift" xfId="5"/>
    <cellStyle name="GruppeOverskrift" xfId="3"/>
    <cellStyle name="Link" xfId="1" builtinId="8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8"/>
  <sheetViews>
    <sheetView showGridLines="0" tabSelected="1" zoomScaleNormal="100" workbookViewId="0"/>
  </sheetViews>
  <sheetFormatPr defaultColWidth="0" defaultRowHeight="15" zeroHeight="1" x14ac:dyDescent="0.25"/>
  <cols>
    <col min="1" max="1" width="7.5703125" style="1" customWidth="1"/>
    <col min="2" max="2" width="6" style="1" customWidth="1"/>
    <col min="3" max="3" width="12.140625" style="20" customWidth="1"/>
    <col min="4" max="4" width="76.5703125" style="21" bestFit="1" customWidth="1"/>
    <col min="5" max="5" width="16" style="1" bestFit="1" customWidth="1"/>
    <col min="6" max="6" width="7.140625" style="1" customWidth="1"/>
    <col min="7" max="13" width="0" style="1" hidden="1" customWidth="1"/>
    <col min="14" max="16384" width="9.140625" style="1" hidden="1"/>
  </cols>
  <sheetData>
    <row r="1" spans="1:9" x14ac:dyDescent="0.25">
      <c r="C1" s="31"/>
    </row>
    <row r="2" spans="1:9" x14ac:dyDescent="0.25">
      <c r="C2" s="31"/>
      <c r="D2" s="22"/>
    </row>
    <row r="3" spans="1:9" x14ac:dyDescent="0.25">
      <c r="C3" s="31"/>
      <c r="D3" s="22"/>
    </row>
    <row r="4" spans="1:9" x14ac:dyDescent="0.25">
      <c r="C4" s="31"/>
      <c r="D4" s="24"/>
    </row>
    <row r="5" spans="1:9" ht="33" customHeight="1" x14ac:dyDescent="0.5">
      <c r="B5" s="80" t="s">
        <v>948</v>
      </c>
      <c r="C5" s="80"/>
      <c r="D5" s="80"/>
      <c r="E5" s="80"/>
      <c r="G5" s="19"/>
    </row>
    <row r="6" spans="1:9" s="48" customFormat="1" ht="21" x14ac:dyDescent="0.35">
      <c r="A6" s="1"/>
      <c r="B6" s="54" t="s">
        <v>890</v>
      </c>
      <c r="C6" s="54"/>
      <c r="D6" s="45"/>
      <c r="E6" s="46"/>
      <c r="F6" s="47"/>
      <c r="G6" s="47"/>
      <c r="H6" s="47"/>
      <c r="I6" s="47"/>
    </row>
    <row r="7" spans="1:9" s="48" customFormat="1" x14ac:dyDescent="0.25">
      <c r="A7" s="1"/>
      <c r="B7" s="55" t="s">
        <v>952</v>
      </c>
      <c r="C7" s="25" t="s">
        <v>865</v>
      </c>
      <c r="D7" s="50" t="s">
        <v>754</v>
      </c>
      <c r="E7" s="45"/>
      <c r="F7" s="51"/>
      <c r="G7" s="51"/>
      <c r="H7" s="51"/>
      <c r="I7" s="51"/>
    </row>
    <row r="8" spans="1:9" s="48" customFormat="1" x14ac:dyDescent="0.25">
      <c r="A8" s="1"/>
      <c r="B8" s="55" t="s">
        <v>952</v>
      </c>
      <c r="C8" s="25" t="s">
        <v>866</v>
      </c>
      <c r="D8" s="52" t="s">
        <v>38</v>
      </c>
      <c r="E8" s="45"/>
      <c r="F8" s="51"/>
      <c r="G8" s="51"/>
      <c r="H8" s="51"/>
      <c r="I8" s="51"/>
    </row>
    <row r="9" spans="1:9" s="48" customFormat="1" ht="21" x14ac:dyDescent="0.35">
      <c r="A9" s="1"/>
      <c r="B9" s="54" t="s">
        <v>949</v>
      </c>
      <c r="C9" s="54"/>
      <c r="D9" s="52"/>
      <c r="E9" s="45"/>
      <c r="F9" s="51"/>
      <c r="G9" s="51"/>
      <c r="H9" s="51"/>
      <c r="I9" s="51"/>
    </row>
    <row r="10" spans="1:9" s="48" customFormat="1" x14ac:dyDescent="0.25">
      <c r="A10" s="1"/>
      <c r="B10" s="55" t="s">
        <v>952</v>
      </c>
      <c r="C10" s="25" t="s">
        <v>860</v>
      </c>
      <c r="D10" s="52" t="s">
        <v>893</v>
      </c>
      <c r="E10" s="45"/>
      <c r="F10" s="51"/>
      <c r="G10" s="51"/>
      <c r="H10" s="51"/>
      <c r="I10" s="51"/>
    </row>
    <row r="11" spans="1:9" s="48" customFormat="1" x14ac:dyDescent="0.25">
      <c r="A11" s="1"/>
      <c r="B11" s="55" t="s">
        <v>952</v>
      </c>
      <c r="C11" s="25" t="s">
        <v>861</v>
      </c>
      <c r="D11" s="52" t="s">
        <v>900</v>
      </c>
      <c r="E11" s="45"/>
      <c r="F11" s="51"/>
      <c r="G11" s="51"/>
      <c r="H11" s="51"/>
      <c r="I11" s="51"/>
    </row>
    <row r="12" spans="1:9" s="48" customFormat="1" x14ac:dyDescent="0.25">
      <c r="A12" s="1"/>
      <c r="B12" s="55" t="s">
        <v>952</v>
      </c>
      <c r="C12" s="25" t="s">
        <v>862</v>
      </c>
      <c r="D12" s="52" t="s">
        <v>896</v>
      </c>
      <c r="E12" s="45"/>
      <c r="F12" s="51"/>
      <c r="G12" s="51"/>
      <c r="H12" s="51"/>
      <c r="I12" s="51"/>
    </row>
    <row r="13" spans="1:9" s="48" customFormat="1" x14ac:dyDescent="0.25">
      <c r="A13" s="1"/>
      <c r="B13" s="55" t="s">
        <v>952</v>
      </c>
      <c r="C13" s="25" t="s">
        <v>872</v>
      </c>
      <c r="D13" s="52" t="s">
        <v>897</v>
      </c>
      <c r="E13" s="45"/>
      <c r="F13" s="51"/>
      <c r="G13" s="51"/>
      <c r="H13" s="51"/>
      <c r="I13" s="51"/>
    </row>
    <row r="14" spans="1:9" s="48" customFormat="1" x14ac:dyDescent="0.25">
      <c r="A14" s="1"/>
      <c r="B14" s="55" t="s">
        <v>952</v>
      </c>
      <c r="C14" s="25" t="s">
        <v>867</v>
      </c>
      <c r="D14" s="52" t="s">
        <v>754</v>
      </c>
      <c r="E14" s="45"/>
      <c r="F14" s="51"/>
      <c r="G14" s="51"/>
      <c r="H14" s="51"/>
      <c r="I14" s="51"/>
    </row>
    <row r="15" spans="1:9" s="48" customFormat="1" x14ac:dyDescent="0.25">
      <c r="A15" s="1"/>
      <c r="B15" s="55" t="s">
        <v>952</v>
      </c>
      <c r="C15" s="25" t="s">
        <v>868</v>
      </c>
      <c r="D15" s="52" t="s">
        <v>38</v>
      </c>
      <c r="E15" s="45"/>
      <c r="F15" s="51"/>
      <c r="G15" s="51"/>
      <c r="H15" s="51"/>
      <c r="I15" s="51"/>
    </row>
    <row r="16" spans="1:9" s="48" customFormat="1" x14ac:dyDescent="0.25">
      <c r="A16" s="1"/>
      <c r="B16" s="55" t="s">
        <v>952</v>
      </c>
      <c r="C16" s="25" t="s">
        <v>869</v>
      </c>
      <c r="D16" s="52" t="s">
        <v>330</v>
      </c>
      <c r="E16" s="45"/>
      <c r="F16" s="51"/>
      <c r="G16" s="51"/>
      <c r="H16" s="51"/>
      <c r="I16" s="51"/>
    </row>
    <row r="17" spans="1:13" s="48" customFormat="1" x14ac:dyDescent="0.25">
      <c r="A17" s="1"/>
      <c r="B17" s="55" t="s">
        <v>952</v>
      </c>
      <c r="C17" s="25" t="s">
        <v>880</v>
      </c>
      <c r="D17" s="52" t="s">
        <v>901</v>
      </c>
      <c r="E17" s="79"/>
      <c r="F17" s="51"/>
      <c r="G17" s="51"/>
      <c r="H17" s="51"/>
      <c r="I17" s="51"/>
    </row>
    <row r="18" spans="1:13" s="48" customFormat="1" x14ac:dyDescent="0.25">
      <c r="A18" s="1"/>
      <c r="B18" s="55" t="s">
        <v>952</v>
      </c>
      <c r="C18" s="25" t="s">
        <v>881</v>
      </c>
      <c r="D18" s="52" t="s">
        <v>902</v>
      </c>
      <c r="E18" s="79"/>
      <c r="F18" s="51"/>
      <c r="G18" s="51"/>
      <c r="H18" s="51"/>
      <c r="I18" s="51"/>
    </row>
    <row r="19" spans="1:13" s="48" customFormat="1" x14ac:dyDescent="0.25">
      <c r="A19" s="1"/>
      <c r="B19" s="55" t="s">
        <v>952</v>
      </c>
      <c r="C19" s="25" t="s">
        <v>863</v>
      </c>
      <c r="D19" s="52" t="s">
        <v>909</v>
      </c>
      <c r="E19" s="79"/>
      <c r="F19" s="51"/>
      <c r="G19" s="51"/>
      <c r="H19" s="51"/>
      <c r="I19" s="51"/>
    </row>
    <row r="20" spans="1:13" s="48" customFormat="1" x14ac:dyDescent="0.25">
      <c r="A20" s="1"/>
      <c r="B20" s="55" t="s">
        <v>952</v>
      </c>
      <c r="C20" s="25" t="s">
        <v>870</v>
      </c>
      <c r="D20" s="52" t="s">
        <v>911</v>
      </c>
      <c r="E20" s="79"/>
      <c r="F20" s="51"/>
      <c r="G20" s="51"/>
      <c r="H20" s="51"/>
      <c r="I20" s="51"/>
    </row>
    <row r="21" spans="1:13" s="48" customFormat="1" x14ac:dyDescent="0.25">
      <c r="A21" s="1"/>
      <c r="B21" s="55" t="s">
        <v>952</v>
      </c>
      <c r="C21" s="25" t="s">
        <v>864</v>
      </c>
      <c r="D21" s="52" t="s">
        <v>912</v>
      </c>
      <c r="E21" s="45"/>
      <c r="F21" s="53"/>
      <c r="G21" s="51"/>
      <c r="H21" s="51"/>
      <c r="I21" s="51"/>
    </row>
    <row r="22" spans="1:13" s="48" customFormat="1" ht="15" customHeight="1" x14ac:dyDescent="0.25">
      <c r="A22" s="1"/>
      <c r="B22" s="55" t="s">
        <v>952</v>
      </c>
      <c r="C22" s="25" t="s">
        <v>883</v>
      </c>
      <c r="D22" s="52" t="s">
        <v>914</v>
      </c>
      <c r="E22" s="45"/>
      <c r="F22" s="51"/>
      <c r="G22" s="51"/>
      <c r="H22" s="51"/>
      <c r="I22" s="51"/>
    </row>
    <row r="23" spans="1:13" s="48" customFormat="1" x14ac:dyDescent="0.25">
      <c r="A23" s="1"/>
      <c r="B23" s="55" t="s">
        <v>952</v>
      </c>
      <c r="C23" s="25" t="s">
        <v>882</v>
      </c>
      <c r="D23" s="52" t="s">
        <v>916</v>
      </c>
      <c r="E23" s="45"/>
      <c r="F23" s="51"/>
      <c r="G23" s="51"/>
      <c r="H23" s="51"/>
      <c r="I23" s="51"/>
      <c r="M23" s="48" t="s">
        <v>935</v>
      </c>
    </row>
    <row r="24" spans="1:13" s="48" customFormat="1" x14ac:dyDescent="0.25">
      <c r="A24" s="1"/>
      <c r="B24" s="55" t="s">
        <v>952</v>
      </c>
      <c r="C24" s="25" t="s">
        <v>918</v>
      </c>
      <c r="D24" s="52" t="s">
        <v>499</v>
      </c>
      <c r="E24" s="45"/>
      <c r="F24" s="51"/>
      <c r="G24" s="51"/>
      <c r="H24" s="51"/>
      <c r="I24" s="51"/>
    </row>
    <row r="25" spans="1:13" s="48" customFormat="1" ht="21" x14ac:dyDescent="0.35">
      <c r="A25" s="1"/>
      <c r="B25" s="54" t="s">
        <v>950</v>
      </c>
      <c r="C25" s="54"/>
      <c r="D25" s="52"/>
      <c r="E25" s="45"/>
      <c r="F25" s="51"/>
      <c r="G25" s="51"/>
      <c r="H25" s="51"/>
      <c r="I25" s="51"/>
    </row>
    <row r="26" spans="1:13" s="48" customFormat="1" x14ac:dyDescent="0.25">
      <c r="A26" s="1"/>
      <c r="B26" s="55" t="s">
        <v>952</v>
      </c>
      <c r="C26" s="25" t="s">
        <v>884</v>
      </c>
      <c r="D26" s="52" t="s">
        <v>754</v>
      </c>
      <c r="E26" s="45"/>
      <c r="F26" s="51"/>
      <c r="G26" s="51"/>
      <c r="H26" s="51"/>
      <c r="I26" s="51"/>
    </row>
    <row r="27" spans="1:13" s="48" customFormat="1" x14ac:dyDescent="0.25">
      <c r="A27" s="1"/>
      <c r="B27" s="55" t="s">
        <v>952</v>
      </c>
      <c r="C27" s="25" t="s">
        <v>885</v>
      </c>
      <c r="D27" s="52" t="s">
        <v>38</v>
      </c>
      <c r="E27" s="45"/>
      <c r="F27" s="51"/>
      <c r="G27" s="51"/>
      <c r="H27" s="51"/>
      <c r="I27" s="51"/>
    </row>
    <row r="28" spans="1:13" s="48" customFormat="1" x14ac:dyDescent="0.25">
      <c r="A28" s="1"/>
      <c r="B28" s="55" t="s">
        <v>952</v>
      </c>
      <c r="C28" s="25" t="s">
        <v>886</v>
      </c>
      <c r="D28" s="52" t="s">
        <v>896</v>
      </c>
      <c r="E28" s="45"/>
    </row>
    <row r="29" spans="1:13" s="48" customFormat="1" ht="21" x14ac:dyDescent="0.35">
      <c r="A29" s="1"/>
      <c r="B29" s="54" t="s">
        <v>951</v>
      </c>
      <c r="C29" s="54"/>
      <c r="D29" s="52"/>
      <c r="E29" s="45"/>
    </row>
    <row r="30" spans="1:13" s="48" customFormat="1" x14ac:dyDescent="0.25">
      <c r="A30" s="1"/>
      <c r="B30" s="55" t="s">
        <v>952</v>
      </c>
      <c r="C30" s="49" t="s">
        <v>887</v>
      </c>
      <c r="D30" s="45" t="s">
        <v>921</v>
      </c>
      <c r="E30" s="45"/>
    </row>
    <row r="31" spans="1:13" x14ac:dyDescent="0.25"/>
    <row r="32" spans="1:13" hidden="1" x14ac:dyDescent="0.25">
      <c r="C32" s="23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3">
    <mergeCell ref="E17:E18"/>
    <mergeCell ref="E19:E20"/>
    <mergeCell ref="B5:E5"/>
  </mergeCells>
  <hyperlinks>
    <hyperlink ref="C7" location="'Tabel 1.1'!C1" display="Tabel 1.1"/>
    <hyperlink ref="C8" location="'Tabel 1.2'!C1" display="Tabel 1.2"/>
    <hyperlink ref="C12" location="'Tabel 2.3'!C1" display="Tabel 2.3"/>
    <hyperlink ref="C14" location="'Tabel 2.5'!E1" display="Tabel 2.5"/>
    <hyperlink ref="C18" location="'Tabel 2.9'!D1" display="Tabel 2.9"/>
    <hyperlink ref="C19" location="'Tabel 2.10'!D1" display="Tabel 2.10"/>
    <hyperlink ref="C20" location="'Tabel 2.11'!C1" display="Tabel 2.11"/>
    <hyperlink ref="C22" location="'Tabel 2.13'!D1" display="Tabel 2.13"/>
    <hyperlink ref="C15" location="'Tabel 2.6'!C1" display="Tabel 2.6"/>
    <hyperlink ref="C10" location="'Tabel 2.1'!C1" display="Tabel 2.1"/>
    <hyperlink ref="C11" location="'Tabel 2.2'!C1" display="Tabel 2.2"/>
    <hyperlink ref="C13" location="'Tabel 2.4'!E1" display="Tabel 2.4"/>
    <hyperlink ref="C16" location="'Tabel 2.7'!E1" display="Tabel 2.7"/>
    <hyperlink ref="C21" location="'Tabel 2.12'!C1" display="Tabel 2.12"/>
    <hyperlink ref="C23" location="'Tabel 2.14'!D1" display="Tabel 2.14"/>
    <hyperlink ref="C24" location="'Tabel 2.15'!E1" display="Tabel 2.15"/>
    <hyperlink ref="C17" location="'Tabel 2.8'!D1" display="Tabel 2.8"/>
    <hyperlink ref="C26" location="'Tabel 3.1'!D3" display="Tabel 3.1"/>
    <hyperlink ref="C27" location="'Tabel 3.2'!E3" display="Tabel 3.2"/>
    <hyperlink ref="C28" location="'Tabel 3.3'!D3" display="Tabel 3.3"/>
    <hyperlink ref="C30" location="'Bilag 4.1'!A1" display="Bilag 4.1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4" width="16.28515625" style="1" hidden="1" customWidth="1"/>
    <col min="5" max="6" width="16.28515625" style="1" customWidth="1"/>
    <col min="7" max="7" width="41" style="1" bestFit="1" customWidth="1"/>
    <col min="8" max="10" width="16.28515625" style="1" customWidth="1"/>
    <col min="11" max="11" width="6.42578125" style="1" customWidth="1"/>
    <col min="12" max="16384" width="9.140625" style="1" hidden="1"/>
  </cols>
  <sheetData>
    <row r="1" spans="1:10" x14ac:dyDescent="0.25">
      <c r="E1" s="2" t="s">
        <v>762</v>
      </c>
    </row>
    <row r="2" spans="1:10" x14ac:dyDescent="0.25">
      <c r="F2" s="3"/>
    </row>
    <row r="3" spans="1:10" ht="35.25" customHeight="1" x14ac:dyDescent="0.25">
      <c r="A3" s="1" t="s">
        <v>877</v>
      </c>
      <c r="E3" s="93" t="s">
        <v>906</v>
      </c>
      <c r="F3" s="94"/>
      <c r="G3" s="94"/>
      <c r="H3" s="94"/>
      <c r="I3" s="94"/>
      <c r="J3" s="95"/>
    </row>
    <row r="4" spans="1:10" ht="13.5" customHeight="1" x14ac:dyDescent="0.25">
      <c r="B4" s="1" t="s">
        <v>940</v>
      </c>
      <c r="E4" s="96"/>
      <c r="F4" s="97"/>
      <c r="G4" s="97"/>
      <c r="H4" s="97"/>
      <c r="I4" s="97"/>
      <c r="J4" s="98"/>
    </row>
    <row r="5" spans="1:10" ht="38.25" x14ac:dyDescent="0.25">
      <c r="A5" s="4" t="s">
        <v>31</v>
      </c>
      <c r="B5" s="4" t="s">
        <v>941</v>
      </c>
      <c r="C5" s="4" t="s">
        <v>371</v>
      </c>
      <c r="D5" s="4" t="s">
        <v>372</v>
      </c>
      <c r="E5" s="9"/>
      <c r="F5" s="9"/>
      <c r="G5" s="11"/>
      <c r="H5" s="7" t="s">
        <v>348</v>
      </c>
      <c r="I5" s="7" t="s">
        <v>349</v>
      </c>
      <c r="J5" s="7" t="s">
        <v>350</v>
      </c>
    </row>
    <row r="6" spans="1:10" x14ac:dyDescent="0.25">
      <c r="A6" s="8" t="s">
        <v>356</v>
      </c>
      <c r="B6" s="8" t="str">
        <f>$A$3&amp;"_"&amp;$A6&amp;"_"&amp;B$5</f>
        <v>NoBk_SAP_Tv</v>
      </c>
      <c r="C6" s="8" t="str">
        <f t="shared" ref="C6:D21" si="0">$A$3&amp;"_"&amp;$A6&amp;"_"&amp;C$5</f>
        <v>NoBk_SAP_AV</v>
      </c>
      <c r="D6" s="8" t="str">
        <f t="shared" si="0"/>
        <v>NoBk_SAP_XV</v>
      </c>
      <c r="E6" s="11" t="s">
        <v>0</v>
      </c>
      <c r="F6" s="9"/>
      <c r="G6" s="11" t="s">
        <v>335</v>
      </c>
      <c r="H6" s="10">
        <v>29953658</v>
      </c>
      <c r="I6" s="10">
        <v>125935</v>
      </c>
      <c r="J6" s="9"/>
    </row>
    <row r="7" spans="1:10" x14ac:dyDescent="0.25">
      <c r="A7" s="8" t="s">
        <v>357</v>
      </c>
      <c r="B7" s="8" t="str">
        <f t="shared" ref="B7:D26" si="1">$A$3&amp;"_"&amp;$A7&amp;"_"&amp;B$5</f>
        <v>NoBk_SAPv_Tv</v>
      </c>
      <c r="C7" s="8" t="str">
        <f t="shared" si="0"/>
        <v>NoBk_SAPv_AV</v>
      </c>
      <c r="D7" s="8" t="str">
        <f t="shared" si="0"/>
        <v>NoBk_SAPv_XV</v>
      </c>
      <c r="E7" s="9"/>
      <c r="F7" s="9"/>
      <c r="G7" s="9" t="s">
        <v>331</v>
      </c>
      <c r="H7" s="10">
        <v>0</v>
      </c>
      <c r="I7" s="10">
        <v>0</v>
      </c>
      <c r="J7" s="9"/>
    </row>
    <row r="8" spans="1:10" x14ac:dyDescent="0.25">
      <c r="A8" s="8" t="s">
        <v>358</v>
      </c>
      <c r="B8" s="8" t="str">
        <f t="shared" si="1"/>
        <v>NoBk_SAPt_Tv</v>
      </c>
      <c r="C8" s="8" t="str">
        <f t="shared" si="0"/>
        <v>NoBk_SAPt_AV</v>
      </c>
      <c r="D8" s="8" t="str">
        <f t="shared" si="0"/>
        <v>NoBk_SAPt_XV</v>
      </c>
      <c r="E8" s="9"/>
      <c r="F8" s="9"/>
      <c r="G8" s="9" t="s">
        <v>332</v>
      </c>
      <c r="H8" s="10">
        <v>3170</v>
      </c>
      <c r="I8" s="10">
        <v>0</v>
      </c>
      <c r="J8" s="9"/>
    </row>
    <row r="9" spans="1:10" x14ac:dyDescent="0.25">
      <c r="A9" s="8" t="s">
        <v>359</v>
      </c>
      <c r="B9" s="8" t="str">
        <f t="shared" si="1"/>
        <v>NoBk_SAPa_Tv</v>
      </c>
      <c r="C9" s="8" t="str">
        <f t="shared" si="0"/>
        <v>NoBk_SAPa_AV</v>
      </c>
      <c r="D9" s="8" t="str">
        <f t="shared" si="0"/>
        <v>NoBk_SAPa_XV</v>
      </c>
      <c r="E9" s="9"/>
      <c r="F9" s="9"/>
      <c r="G9" s="9" t="s">
        <v>333</v>
      </c>
      <c r="H9" s="10">
        <v>200000</v>
      </c>
      <c r="I9" s="10">
        <v>5446</v>
      </c>
      <c r="J9" s="9"/>
    </row>
    <row r="10" spans="1:10" x14ac:dyDescent="0.25">
      <c r="A10" s="8" t="s">
        <v>364</v>
      </c>
      <c r="B10" s="8" t="str">
        <f t="shared" si="1"/>
        <v>NoBk_SAU_Tv</v>
      </c>
      <c r="C10" s="8" t="str">
        <f t="shared" si="0"/>
        <v>NoBk_SAU_AV</v>
      </c>
      <c r="D10" s="8" t="str">
        <f t="shared" si="0"/>
        <v>NoBk_SAU_XV</v>
      </c>
      <c r="E10" s="11" t="s">
        <v>1</v>
      </c>
      <c r="F10" s="9"/>
      <c r="G10" s="11" t="s">
        <v>334</v>
      </c>
      <c r="H10" s="10">
        <v>29756828</v>
      </c>
      <c r="I10" s="10">
        <v>120489</v>
      </c>
      <c r="J10" s="9"/>
    </row>
    <row r="11" spans="1:10" x14ac:dyDescent="0.25">
      <c r="A11" s="8" t="s">
        <v>351</v>
      </c>
      <c r="B11" s="8" t="str">
        <f t="shared" si="1"/>
        <v>NoBk_ONP_Tv</v>
      </c>
      <c r="C11" s="8" t="str">
        <f t="shared" si="0"/>
        <v>NoBk_ONP_AV</v>
      </c>
      <c r="D11" s="8" t="str">
        <f t="shared" si="0"/>
        <v>NoBk_ONP_XV</v>
      </c>
      <c r="E11" s="11" t="s">
        <v>2</v>
      </c>
      <c r="F11" s="9"/>
      <c r="G11" s="11" t="s">
        <v>336</v>
      </c>
      <c r="H11" s="10">
        <v>6297236</v>
      </c>
      <c r="I11" s="10">
        <v>28851</v>
      </c>
      <c r="J11" s="9"/>
    </row>
    <row r="12" spans="1:10" x14ac:dyDescent="0.25">
      <c r="A12" s="8" t="s">
        <v>352</v>
      </c>
      <c r="B12" s="8" t="str">
        <f t="shared" si="1"/>
        <v>NoBk_ONVr_Tv</v>
      </c>
      <c r="C12" s="8" t="str">
        <f t="shared" si="0"/>
        <v>NoBk_ONVr_AV</v>
      </c>
      <c r="D12" s="8" t="str">
        <f t="shared" si="0"/>
        <v>NoBk_ONVr_XV</v>
      </c>
      <c r="E12" s="9"/>
      <c r="F12" s="9" t="s">
        <v>574</v>
      </c>
      <c r="G12" s="9" t="s">
        <v>331</v>
      </c>
      <c r="H12" s="10">
        <v>0</v>
      </c>
      <c r="I12" s="10">
        <v>0</v>
      </c>
      <c r="J12" s="9"/>
    </row>
    <row r="13" spans="1:10" x14ac:dyDescent="0.25">
      <c r="A13" s="8" t="s">
        <v>360</v>
      </c>
      <c r="B13" s="8" t="str">
        <f t="shared" si="1"/>
        <v>NoBk_ONr_Tv</v>
      </c>
      <c r="C13" s="8" t="str">
        <f t="shared" si="0"/>
        <v>NoBk_ONr_AV</v>
      </c>
      <c r="D13" s="8" t="str">
        <f t="shared" si="0"/>
        <v>NoBk_ONr_XV</v>
      </c>
      <c r="E13" s="9"/>
      <c r="F13" s="9" t="s">
        <v>575</v>
      </c>
      <c r="G13" s="9" t="s">
        <v>337</v>
      </c>
      <c r="H13" s="10">
        <v>3196984</v>
      </c>
      <c r="I13" s="10">
        <v>7714</v>
      </c>
      <c r="J13" s="9"/>
    </row>
    <row r="14" spans="1:10" x14ac:dyDescent="0.25">
      <c r="A14" s="8" t="s">
        <v>354</v>
      </c>
      <c r="B14" s="8" t="str">
        <f t="shared" si="1"/>
        <v>NoBk_ONUd_Tv</v>
      </c>
      <c r="C14" s="8" t="str">
        <f t="shared" si="0"/>
        <v>NoBk_ONUd_AV</v>
      </c>
      <c r="D14" s="8" t="str">
        <f t="shared" si="0"/>
        <v>NoBk_ONUd_XV</v>
      </c>
      <c r="E14" s="9"/>
      <c r="F14" s="9" t="s">
        <v>601</v>
      </c>
      <c r="G14" s="9" t="s">
        <v>338</v>
      </c>
      <c r="H14" s="10">
        <v>95000</v>
      </c>
      <c r="I14" s="10">
        <v>2500</v>
      </c>
      <c r="J14" s="9"/>
    </row>
    <row r="15" spans="1:10" x14ac:dyDescent="0.25">
      <c r="A15" s="8" t="s">
        <v>355</v>
      </c>
      <c r="B15" s="8" t="str">
        <f t="shared" si="1"/>
        <v>NoBk_ONfa_Tv</v>
      </c>
      <c r="C15" s="8" t="str">
        <f t="shared" si="0"/>
        <v>NoBk_ONfa_AV</v>
      </c>
      <c r="D15" s="8" t="str">
        <f t="shared" si="0"/>
        <v>NoBk_ONfa_XV</v>
      </c>
      <c r="E15" s="9"/>
      <c r="F15" s="9" t="s">
        <v>602</v>
      </c>
      <c r="G15" s="9" t="s">
        <v>339</v>
      </c>
      <c r="H15" s="9"/>
      <c r="I15" s="10">
        <v>0</v>
      </c>
      <c r="J15" s="9"/>
    </row>
    <row r="16" spans="1:10" x14ac:dyDescent="0.25">
      <c r="A16" s="8" t="s">
        <v>361</v>
      </c>
      <c r="B16" s="8" t="str">
        <f t="shared" si="1"/>
        <v>NoBk_ONak_Tv</v>
      </c>
      <c r="C16" s="8" t="str">
        <f t="shared" si="0"/>
        <v>NoBk_ONak_AV</v>
      </c>
      <c r="D16" s="8" t="str">
        <f t="shared" si="0"/>
        <v>NoBk_ONak_XV</v>
      </c>
      <c r="E16" s="9"/>
      <c r="F16" s="9" t="s">
        <v>603</v>
      </c>
      <c r="G16" s="9" t="s">
        <v>340</v>
      </c>
      <c r="H16" s="10">
        <v>147087</v>
      </c>
      <c r="I16" s="10">
        <v>0</v>
      </c>
      <c r="J16" s="9"/>
    </row>
    <row r="17" spans="1:10" x14ac:dyDescent="0.25">
      <c r="A17" s="8" t="s">
        <v>362</v>
      </c>
      <c r="B17" s="8" t="str">
        <f t="shared" si="1"/>
        <v>NoBk_ONyon_Tv</v>
      </c>
      <c r="C17" s="8" t="str">
        <f t="shared" si="0"/>
        <v>NoBk_ONyon_AV</v>
      </c>
      <c r="D17" s="8" t="str">
        <f t="shared" si="0"/>
        <v>NoBk_ONyon_XV</v>
      </c>
      <c r="E17" s="9"/>
      <c r="F17" s="9" t="s">
        <v>604</v>
      </c>
      <c r="G17" s="9" t="s">
        <v>341</v>
      </c>
      <c r="H17" s="9"/>
      <c r="I17" s="10">
        <v>909</v>
      </c>
      <c r="J17" s="9"/>
    </row>
    <row r="18" spans="1:10" x14ac:dyDescent="0.25">
      <c r="A18" s="8" t="s">
        <v>363</v>
      </c>
      <c r="B18" s="8" t="str">
        <f t="shared" si="1"/>
        <v>NoBk_ONton_Tv</v>
      </c>
      <c r="C18" s="8" t="str">
        <f t="shared" si="0"/>
        <v>NoBk_ONton_AV</v>
      </c>
      <c r="D18" s="8" t="str">
        <f t="shared" si="0"/>
        <v>NoBk_ONton_XV</v>
      </c>
      <c r="E18" s="9"/>
      <c r="F18" s="9" t="s">
        <v>605</v>
      </c>
      <c r="G18" s="9" t="s">
        <v>342</v>
      </c>
      <c r="H18" s="10">
        <v>0</v>
      </c>
      <c r="I18" s="10">
        <v>-5446</v>
      </c>
      <c r="J18" s="9"/>
    </row>
    <row r="19" spans="1:10" x14ac:dyDescent="0.25">
      <c r="A19" s="8" t="s">
        <v>353</v>
      </c>
      <c r="B19" s="8" t="str">
        <f t="shared" si="1"/>
        <v>NoBk_ONU_Tv</v>
      </c>
      <c r="C19" s="8" t="str">
        <f t="shared" si="0"/>
        <v>NoBk_ONU_AV</v>
      </c>
      <c r="D19" s="8" t="str">
        <f t="shared" si="0"/>
        <v>NoBk_ONU_XV</v>
      </c>
      <c r="E19" s="11" t="s">
        <v>3</v>
      </c>
      <c r="F19" s="9"/>
      <c r="G19" s="11" t="s">
        <v>343</v>
      </c>
      <c r="H19" s="10">
        <v>9546307</v>
      </c>
      <c r="I19" s="10">
        <v>40420</v>
      </c>
      <c r="J19" s="9"/>
    </row>
    <row r="20" spans="1:10" x14ac:dyDescent="0.25">
      <c r="A20" s="8" t="s">
        <v>365</v>
      </c>
      <c r="B20" s="8" t="str">
        <f t="shared" si="1"/>
        <v>NoBk_KiM_Tv</v>
      </c>
      <c r="C20" s="8" t="str">
        <f t="shared" si="0"/>
        <v>NoBk_KiM_AV</v>
      </c>
      <c r="D20" s="8" t="str">
        <f t="shared" si="0"/>
        <v>NoBk_KiM_XV</v>
      </c>
      <c r="E20" s="11" t="s">
        <v>4</v>
      </c>
      <c r="F20" s="9"/>
      <c r="G20" s="11" t="s">
        <v>344</v>
      </c>
      <c r="H20" s="10">
        <v>0</v>
      </c>
      <c r="I20" s="9"/>
      <c r="J20" s="9"/>
    </row>
    <row r="21" spans="1:10" x14ac:dyDescent="0.25">
      <c r="A21" s="8" t="s">
        <v>366</v>
      </c>
      <c r="B21" s="8" t="str">
        <f t="shared" si="1"/>
        <v>NoBk_BBU_Tv</v>
      </c>
      <c r="C21" s="8" t="str">
        <f t="shared" si="0"/>
        <v>NoBk_BBU_AV</v>
      </c>
      <c r="D21" s="8" t="str">
        <f t="shared" si="0"/>
        <v>NoBk_BBU_XV</v>
      </c>
      <c r="E21" s="11" t="s">
        <v>5</v>
      </c>
      <c r="F21" s="9"/>
      <c r="G21" s="11" t="s">
        <v>718</v>
      </c>
      <c r="H21" s="10">
        <v>39303135</v>
      </c>
      <c r="I21" s="10">
        <v>160909</v>
      </c>
      <c r="J21" s="9"/>
    </row>
    <row r="22" spans="1:10" x14ac:dyDescent="0.25">
      <c r="A22" s="8" t="s">
        <v>367</v>
      </c>
      <c r="B22" s="8" t="str">
        <f t="shared" si="1"/>
        <v>NoBk_hKre_Tv</v>
      </c>
      <c r="C22" s="8" t="str">
        <f t="shared" si="1"/>
        <v>NoBk_hKre_AV</v>
      </c>
      <c r="D22" s="8" t="str">
        <f t="shared" si="1"/>
        <v>NoBk_hKre_XV</v>
      </c>
      <c r="E22" s="9"/>
      <c r="F22" s="9"/>
      <c r="G22" s="9" t="s">
        <v>346</v>
      </c>
      <c r="H22" s="10">
        <v>37405169</v>
      </c>
      <c r="I22" s="10">
        <v>0</v>
      </c>
      <c r="J22" s="9"/>
    </row>
    <row r="23" spans="1:10" x14ac:dyDescent="0.25">
      <c r="A23" s="8" t="s">
        <v>368</v>
      </c>
      <c r="B23" s="8" t="str">
        <f t="shared" si="1"/>
        <v>NoBk_BVP_Tv</v>
      </c>
      <c r="C23" s="8" t="str">
        <f t="shared" si="1"/>
        <v>NoBk_BVP_AV</v>
      </c>
      <c r="D23" s="8" t="str">
        <f t="shared" si="1"/>
        <v>NoBk_BVP_XV</v>
      </c>
      <c r="E23" s="11" t="s">
        <v>6</v>
      </c>
      <c r="F23" s="9"/>
      <c r="G23" s="11" t="s">
        <v>345</v>
      </c>
      <c r="H23" s="10">
        <v>36250894</v>
      </c>
      <c r="I23" s="10">
        <v>154786</v>
      </c>
      <c r="J23" s="9"/>
    </row>
    <row r="24" spans="1:10" x14ac:dyDescent="0.25">
      <c r="A24" s="8" t="s">
        <v>736</v>
      </c>
      <c r="B24" s="8" t="str">
        <f t="shared" si="1"/>
        <v>NoBk_hKred_Tv</v>
      </c>
      <c r="C24" s="8" t="str">
        <f t="shared" si="1"/>
        <v>NoBk_hKred_AV</v>
      </c>
      <c r="D24" s="8" t="str">
        <f t="shared" si="1"/>
        <v>NoBk_hKred_XV</v>
      </c>
      <c r="E24" s="9"/>
      <c r="F24" s="9"/>
      <c r="G24" s="9" t="s">
        <v>346</v>
      </c>
      <c r="H24" s="10">
        <v>34730178</v>
      </c>
      <c r="I24" s="10">
        <v>0</v>
      </c>
      <c r="J24" s="9"/>
    </row>
    <row r="25" spans="1:10" x14ac:dyDescent="0.25">
      <c r="A25" s="8"/>
      <c r="B25" s="8" t="str">
        <f t="shared" si="1"/>
        <v>NoBk__Tv</v>
      </c>
      <c r="C25" s="8" t="str">
        <f t="shared" si="1"/>
        <v>NoBk__AV</v>
      </c>
      <c r="D25" s="8" t="str">
        <f t="shared" si="1"/>
        <v>NoBk__XV</v>
      </c>
      <c r="E25" s="9"/>
      <c r="F25" s="9"/>
      <c r="G25" s="9"/>
      <c r="H25" s="9"/>
      <c r="I25" s="9"/>
      <c r="J25" s="9"/>
    </row>
    <row r="26" spans="1:10" x14ac:dyDescent="0.25">
      <c r="A26" s="8" t="s">
        <v>369</v>
      </c>
      <c r="B26" s="8" t="str">
        <f t="shared" si="1"/>
        <v>NoBk_EfTgh_Tv</v>
      </c>
      <c r="C26" s="8" t="str">
        <f t="shared" si="1"/>
        <v>NoBk_EfTgh_AV</v>
      </c>
      <c r="D26" s="8" t="str">
        <f t="shared" si="1"/>
        <v>NoBk_EfTgh_XV</v>
      </c>
      <c r="E26" s="9"/>
      <c r="F26" s="9"/>
      <c r="G26" s="11" t="s">
        <v>347</v>
      </c>
      <c r="H26" s="10">
        <v>8000000</v>
      </c>
      <c r="I26" s="10">
        <v>0</v>
      </c>
      <c r="J26" s="10">
        <v>1728519</v>
      </c>
    </row>
    <row r="27" spans="1:10" x14ac:dyDescent="0.25"/>
    <row r="28" spans="1:10" hidden="1" x14ac:dyDescent="0.25"/>
    <row r="29" spans="1:10" hidden="1" x14ac:dyDescent="0.25"/>
  </sheetData>
  <mergeCells count="1">
    <mergeCell ref="E3:J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4.85546875" style="1" hidden="1" customWidth="1"/>
    <col min="2" max="2" width="16.42578125" style="1" hidden="1" customWidth="1"/>
    <col min="3" max="3" width="19.140625" style="1" hidden="1" customWidth="1"/>
    <col min="4" max="4" width="6.7109375" style="1" customWidth="1"/>
    <col min="5" max="5" width="69.85546875" style="1" customWidth="1"/>
    <col min="6" max="6" width="13.85546875" style="1" bestFit="1" customWidth="1"/>
    <col min="7" max="7" width="12.28515625" style="1" customWidth="1"/>
    <col min="8" max="8" width="6.14062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40.5" customHeight="1" x14ac:dyDescent="0.25">
      <c r="A3" s="1" t="s">
        <v>903</v>
      </c>
      <c r="B3" s="1" t="s">
        <v>940</v>
      </c>
      <c r="D3" s="84" t="s">
        <v>988</v>
      </c>
      <c r="E3" s="84"/>
      <c r="F3" s="84"/>
      <c r="G3" s="84"/>
    </row>
    <row r="4" spans="1:7" ht="54" customHeight="1" x14ac:dyDescent="0.25">
      <c r="A4" s="4" t="s">
        <v>31</v>
      </c>
      <c r="B4" s="4" t="s">
        <v>942</v>
      </c>
      <c r="C4" s="4" t="s">
        <v>399</v>
      </c>
      <c r="D4" s="9"/>
      <c r="E4" s="14"/>
      <c r="F4" s="7" t="s">
        <v>374</v>
      </c>
      <c r="G4" s="7" t="s">
        <v>375</v>
      </c>
    </row>
    <row r="5" spans="1:7" x14ac:dyDescent="0.25">
      <c r="A5" s="8" t="s">
        <v>356</v>
      </c>
      <c r="B5" s="8" t="str">
        <f>$A$3&amp;"_"&amp;$A5&amp;"_"&amp;B$4</f>
        <v>Noba_SAP_GO</v>
      </c>
      <c r="C5" s="8" t="str">
        <f>$A$3&amp;"_"&amp;$A5&amp;"_"&amp;C$4</f>
        <v>Noba_SAP_XIA</v>
      </c>
      <c r="D5" s="11" t="s">
        <v>0</v>
      </c>
      <c r="E5" s="11" t="s">
        <v>335</v>
      </c>
      <c r="F5" s="10">
        <v>2759387</v>
      </c>
      <c r="G5" s="10">
        <v>5926190</v>
      </c>
    </row>
    <row r="6" spans="1:7" x14ac:dyDescent="0.25">
      <c r="A6" s="8" t="s">
        <v>378</v>
      </c>
      <c r="B6" s="8" t="str">
        <f t="shared" ref="B6:C20" si="0">$A$3&amp;"_"&amp;$A6&amp;"_"&amp;B$4</f>
        <v>Noba_SAV_GO</v>
      </c>
      <c r="C6" s="8" t="str">
        <f t="shared" si="0"/>
        <v>Noba_SAV_XIA</v>
      </c>
      <c r="D6" s="11"/>
      <c r="E6" s="9" t="s">
        <v>551</v>
      </c>
      <c r="F6" s="10">
        <v>0</v>
      </c>
      <c r="G6" s="10">
        <v>0</v>
      </c>
    </row>
    <row r="7" spans="1:7" x14ac:dyDescent="0.25">
      <c r="A7" s="8" t="s">
        <v>379</v>
      </c>
      <c r="B7" s="8" t="str">
        <f t="shared" si="0"/>
        <v>Noba_SAT_GO</v>
      </c>
      <c r="C7" s="8" t="str">
        <f t="shared" si="0"/>
        <v>Noba_SAT_XIA</v>
      </c>
      <c r="D7" s="11"/>
      <c r="E7" s="9" t="s">
        <v>550</v>
      </c>
      <c r="F7" s="10">
        <v>0</v>
      </c>
      <c r="G7" s="10">
        <v>67334</v>
      </c>
    </row>
    <row r="8" spans="1:7" x14ac:dyDescent="0.25">
      <c r="A8" s="8" t="s">
        <v>380</v>
      </c>
      <c r="B8" s="8" t="str">
        <f t="shared" si="0"/>
        <v>Noba_SAA_GO</v>
      </c>
      <c r="C8" s="8" t="str">
        <f t="shared" si="0"/>
        <v>Noba_SAA_XIA</v>
      </c>
      <c r="D8" s="11"/>
      <c r="E8" s="9" t="s">
        <v>552</v>
      </c>
      <c r="F8" s="10">
        <v>0</v>
      </c>
      <c r="G8" s="10">
        <v>40533</v>
      </c>
    </row>
    <row r="9" spans="1:7" x14ac:dyDescent="0.25">
      <c r="A9" s="8" t="s">
        <v>364</v>
      </c>
      <c r="B9" s="8" t="str">
        <f t="shared" si="0"/>
        <v>Noba_SAU_GO</v>
      </c>
      <c r="C9" s="8" t="str">
        <f t="shared" si="0"/>
        <v>Noba_SAU_XIA</v>
      </c>
      <c r="D9" s="11" t="s">
        <v>1</v>
      </c>
      <c r="E9" s="11" t="s">
        <v>334</v>
      </c>
      <c r="F9" s="10">
        <v>2759387</v>
      </c>
      <c r="G9" s="10">
        <v>5952991</v>
      </c>
    </row>
    <row r="10" spans="1:7" x14ac:dyDescent="0.25">
      <c r="A10" s="8"/>
      <c r="B10" s="8" t="str">
        <f t="shared" si="0"/>
        <v>Noba__GO</v>
      </c>
      <c r="C10" s="8" t="str">
        <f t="shared" si="0"/>
        <v>Noba__XIA</v>
      </c>
      <c r="D10" s="11"/>
      <c r="E10" s="11"/>
      <c r="F10" s="12"/>
      <c r="G10" s="12"/>
    </row>
    <row r="11" spans="1:7" x14ac:dyDescent="0.25">
      <c r="A11" s="8" t="s">
        <v>381</v>
      </c>
      <c r="B11" s="8" t="str">
        <f t="shared" si="0"/>
        <v>Noba_ANP_GO</v>
      </c>
      <c r="C11" s="8" t="str">
        <f t="shared" si="0"/>
        <v>Noba_ANP_XIA</v>
      </c>
      <c r="D11" s="11" t="s">
        <v>2</v>
      </c>
      <c r="E11" s="11" t="s">
        <v>739</v>
      </c>
      <c r="F11" s="10">
        <v>2759387</v>
      </c>
      <c r="G11" s="10">
        <v>5706096</v>
      </c>
    </row>
    <row r="12" spans="1:7" x14ac:dyDescent="0.25">
      <c r="A12" s="8" t="s">
        <v>382</v>
      </c>
      <c r="B12" s="8" t="str">
        <f t="shared" si="0"/>
        <v>Noba_ANV_GO</v>
      </c>
      <c r="C12" s="8" t="str">
        <f t="shared" si="0"/>
        <v>Noba_ANV_XIA</v>
      </c>
      <c r="D12" s="11"/>
      <c r="E12" s="9" t="s">
        <v>551</v>
      </c>
      <c r="F12" s="10">
        <v>0</v>
      </c>
      <c r="G12" s="10">
        <v>0</v>
      </c>
    </row>
    <row r="13" spans="1:7" x14ac:dyDescent="0.25">
      <c r="A13" s="8" t="s">
        <v>383</v>
      </c>
      <c r="B13" s="8" t="str">
        <f t="shared" si="0"/>
        <v>Noba_ANA_GO</v>
      </c>
      <c r="C13" s="8" t="str">
        <f t="shared" si="0"/>
        <v>Noba_ANA_XIA</v>
      </c>
      <c r="D13" s="11"/>
      <c r="E13" s="9" t="s">
        <v>553</v>
      </c>
      <c r="F13" s="12"/>
      <c r="G13" s="10">
        <v>2364</v>
      </c>
    </row>
    <row r="14" spans="1:7" x14ac:dyDescent="0.25">
      <c r="A14" s="8" t="s">
        <v>384</v>
      </c>
      <c r="B14" s="8" t="str">
        <f t="shared" si="0"/>
        <v>Noba_ANN_GO</v>
      </c>
      <c r="C14" s="8" t="str">
        <f t="shared" si="0"/>
        <v>Noba_ANN_XIA</v>
      </c>
      <c r="D14" s="11"/>
      <c r="E14" s="9" t="s">
        <v>554</v>
      </c>
      <c r="F14" s="10">
        <v>0</v>
      </c>
      <c r="G14" s="10">
        <v>82492</v>
      </c>
    </row>
    <row r="15" spans="1:7" x14ac:dyDescent="0.25">
      <c r="A15" s="8" t="s">
        <v>385</v>
      </c>
      <c r="B15" s="8" t="str">
        <f t="shared" si="0"/>
        <v>Noba_ANTA_GO</v>
      </c>
      <c r="C15" s="8" t="str">
        <f t="shared" si="0"/>
        <v>Noba_ANTA_XIA</v>
      </c>
      <c r="D15" s="11"/>
      <c r="E15" s="9" t="s">
        <v>555</v>
      </c>
      <c r="F15" s="12"/>
      <c r="G15" s="10">
        <v>40346</v>
      </c>
    </row>
    <row r="16" spans="1:7" x14ac:dyDescent="0.25">
      <c r="A16" s="8" t="s">
        <v>386</v>
      </c>
      <c r="B16" s="8" t="str">
        <f t="shared" si="0"/>
        <v>Noba_ANTN_GO</v>
      </c>
      <c r="C16" s="8" t="str">
        <f t="shared" si="0"/>
        <v>Noba_ANTN_XIA</v>
      </c>
      <c r="D16" s="11"/>
      <c r="E16" s="9" t="s">
        <v>556</v>
      </c>
      <c r="F16" s="10">
        <v>0</v>
      </c>
      <c r="G16" s="10">
        <v>1</v>
      </c>
    </row>
    <row r="17" spans="1:7" x14ac:dyDescent="0.25">
      <c r="A17" s="8" t="s">
        <v>387</v>
      </c>
      <c r="B17" s="8" t="str">
        <f t="shared" si="0"/>
        <v>Noba_ANU_GO</v>
      </c>
      <c r="C17" s="8" t="str">
        <f t="shared" si="0"/>
        <v>Noba_ANU_XIA</v>
      </c>
      <c r="D17" s="11" t="s">
        <v>3</v>
      </c>
      <c r="E17" s="11" t="s">
        <v>738</v>
      </c>
      <c r="F17" s="10">
        <v>2759387</v>
      </c>
      <c r="G17" s="10">
        <v>5750605</v>
      </c>
    </row>
    <row r="18" spans="1:7" x14ac:dyDescent="0.25">
      <c r="A18" s="8"/>
      <c r="B18" s="8" t="str">
        <f t="shared" si="0"/>
        <v>Noba__GO</v>
      </c>
      <c r="C18" s="8" t="str">
        <f t="shared" si="0"/>
        <v>Noba__XIA</v>
      </c>
      <c r="D18" s="11"/>
      <c r="E18" s="11"/>
      <c r="F18" s="12"/>
      <c r="G18" s="12"/>
    </row>
    <row r="19" spans="1:7" x14ac:dyDescent="0.25">
      <c r="A19" s="8" t="s">
        <v>388</v>
      </c>
      <c r="B19" s="8" t="str">
        <f t="shared" si="0"/>
        <v>Noba_BehU_GO</v>
      </c>
      <c r="C19" s="8" t="str">
        <f t="shared" si="0"/>
        <v>Noba_BehU_XIA</v>
      </c>
      <c r="D19" s="11" t="s">
        <v>4</v>
      </c>
      <c r="E19" s="11" t="s">
        <v>737</v>
      </c>
      <c r="F19" s="10">
        <v>0</v>
      </c>
      <c r="G19" s="10">
        <v>202386</v>
      </c>
    </row>
    <row r="20" spans="1:7" x14ac:dyDescent="0.25">
      <c r="A20" s="8" t="s">
        <v>368</v>
      </c>
      <c r="B20" s="8" t="str">
        <f t="shared" si="0"/>
        <v>Noba_BVP_GO</v>
      </c>
      <c r="C20" s="8" t="str">
        <f t="shared" si="0"/>
        <v>Noba_BVP_XIA</v>
      </c>
      <c r="D20" s="9"/>
      <c r="E20" s="9" t="s">
        <v>345</v>
      </c>
      <c r="F20" s="10">
        <v>0</v>
      </c>
      <c r="G20" s="10">
        <v>220094</v>
      </c>
    </row>
    <row r="21" spans="1:7" x14ac:dyDescent="0.25"/>
    <row r="22" spans="1:7" hidden="1" x14ac:dyDescent="0.25"/>
    <row r="23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7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8" style="1" hidden="1" customWidth="1"/>
    <col min="2" max="2" width="11.140625" style="1" hidden="1" customWidth="1"/>
    <col min="3" max="3" width="8.28515625" style="1" hidden="1" customWidth="1"/>
    <col min="4" max="4" width="6.42578125" style="1" customWidth="1"/>
    <col min="5" max="5" width="73.85546875" style="1" customWidth="1"/>
    <col min="6" max="6" width="13.42578125" style="1" customWidth="1"/>
    <col min="7" max="7" width="12.85546875" style="1" customWidth="1"/>
    <col min="8" max="8" width="5.14062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35.25" customHeight="1" x14ac:dyDescent="0.25">
      <c r="A3" s="1" t="s">
        <v>742</v>
      </c>
      <c r="B3" s="1" t="s">
        <v>940</v>
      </c>
      <c r="D3" s="90" t="s">
        <v>904</v>
      </c>
      <c r="E3" s="99"/>
      <c r="F3" s="99"/>
      <c r="G3" s="99"/>
    </row>
    <row r="4" spans="1:7" ht="48" customHeight="1" x14ac:dyDescent="0.25">
      <c r="A4" s="4" t="s">
        <v>31</v>
      </c>
      <c r="B4" s="4" t="s">
        <v>107</v>
      </c>
      <c r="C4" s="4" t="s">
        <v>108</v>
      </c>
      <c r="D4" s="9"/>
      <c r="E4" s="11"/>
      <c r="F4" s="7" t="s">
        <v>376</v>
      </c>
      <c r="G4" s="7" t="s">
        <v>377</v>
      </c>
    </row>
    <row r="5" spans="1:7" x14ac:dyDescent="0.25">
      <c r="A5" s="8" t="s">
        <v>389</v>
      </c>
      <c r="B5" s="8" t="str">
        <f>$A$3&amp;"_"&amp;$A5&amp;"_"&amp;B$4</f>
        <v>NoGb_GBP_Iejd</v>
      </c>
      <c r="C5" s="8" t="str">
        <f>$A$3&amp;"_"&amp;$A5&amp;"_"&amp;C$4</f>
        <v>NoGb_GBP_Dejd</v>
      </c>
      <c r="D5" s="11" t="s">
        <v>0</v>
      </c>
      <c r="E5" s="11" t="s">
        <v>741</v>
      </c>
      <c r="F5" s="10">
        <v>4073</v>
      </c>
      <c r="G5" s="10">
        <v>511771</v>
      </c>
    </row>
    <row r="6" spans="1:7" x14ac:dyDescent="0.25">
      <c r="A6" s="8" t="s">
        <v>390</v>
      </c>
      <c r="B6" s="8" t="str">
        <f t="shared" ref="B6:C14" si="0">$A$3&amp;"_"&amp;$A6&amp;"_"&amp;B$4</f>
        <v>NoGb_GBV_Iejd</v>
      </c>
      <c r="C6" s="8" t="str">
        <f t="shared" si="0"/>
        <v>NoGb_GBV_Dejd</v>
      </c>
      <c r="D6" s="9" t="s">
        <v>1</v>
      </c>
      <c r="E6" s="9" t="s">
        <v>551</v>
      </c>
      <c r="F6" s="10">
        <v>0</v>
      </c>
      <c r="G6" s="10">
        <v>0</v>
      </c>
    </row>
    <row r="7" spans="1:7" x14ac:dyDescent="0.25">
      <c r="A7" s="8" t="s">
        <v>391</v>
      </c>
      <c r="B7" s="8" t="str">
        <f t="shared" si="0"/>
        <v>NoGb_GBT_Iejd</v>
      </c>
      <c r="C7" s="8" t="str">
        <f t="shared" si="0"/>
        <v>NoGb_GBT_Dejd</v>
      </c>
      <c r="D7" s="9" t="s">
        <v>2</v>
      </c>
      <c r="E7" s="9" t="s">
        <v>557</v>
      </c>
      <c r="F7" s="10">
        <v>0</v>
      </c>
      <c r="G7" s="10">
        <v>82</v>
      </c>
    </row>
    <row r="8" spans="1:7" x14ac:dyDescent="0.25">
      <c r="A8" s="8" t="s">
        <v>392</v>
      </c>
      <c r="B8" s="8" t="str">
        <f t="shared" si="0"/>
        <v>NoGb_GBA_Iejd</v>
      </c>
      <c r="C8" s="8" t="str">
        <f t="shared" si="0"/>
        <v>NoGb_GBA_Dejd</v>
      </c>
      <c r="D8" s="9" t="s">
        <v>3</v>
      </c>
      <c r="E8" s="9" t="s">
        <v>558</v>
      </c>
      <c r="F8" s="10">
        <v>0</v>
      </c>
      <c r="G8" s="10">
        <v>1940</v>
      </c>
    </row>
    <row r="9" spans="1:7" x14ac:dyDescent="0.25">
      <c r="A9" s="8" t="s">
        <v>393</v>
      </c>
      <c r="B9" s="8" t="str">
        <f t="shared" si="0"/>
        <v>NoGb_GBAfs_Iejd</v>
      </c>
      <c r="C9" s="8" t="str">
        <f t="shared" si="0"/>
        <v>NoGb_GBAfs_Dejd</v>
      </c>
      <c r="D9" s="9" t="s">
        <v>4</v>
      </c>
      <c r="E9" s="9" t="s">
        <v>559</v>
      </c>
      <c r="F9" s="12"/>
      <c r="G9" s="10">
        <v>3963</v>
      </c>
    </row>
    <row r="10" spans="1:7" x14ac:dyDescent="0.25">
      <c r="A10" s="8" t="s">
        <v>394</v>
      </c>
      <c r="B10" s="8" t="str">
        <f t="shared" si="0"/>
        <v>NoGb_GBS_Iejd</v>
      </c>
      <c r="C10" s="8" t="str">
        <f t="shared" si="0"/>
        <v>NoGb_GBS_Dejd</v>
      </c>
      <c r="D10" s="9" t="s">
        <v>5</v>
      </c>
      <c r="E10" s="9" t="s">
        <v>560</v>
      </c>
      <c r="F10" s="12"/>
      <c r="G10" s="10">
        <v>13283</v>
      </c>
    </row>
    <row r="11" spans="1:7" x14ac:dyDescent="0.25">
      <c r="A11" s="8" t="s">
        <v>395</v>
      </c>
      <c r="B11" s="8" t="str">
        <f t="shared" si="0"/>
        <v>NoGb_GBN_Iejd</v>
      </c>
      <c r="C11" s="8" t="str">
        <f t="shared" si="0"/>
        <v>NoGb_GBN_Dejd</v>
      </c>
      <c r="D11" s="9" t="s">
        <v>6</v>
      </c>
      <c r="E11" s="9" t="s">
        <v>561</v>
      </c>
      <c r="F11" s="12"/>
      <c r="G11" s="10">
        <v>0</v>
      </c>
    </row>
    <row r="12" spans="1:7" x14ac:dyDescent="0.25">
      <c r="A12" s="8" t="s">
        <v>397</v>
      </c>
      <c r="B12" s="8" t="str">
        <f t="shared" si="0"/>
        <v>NoGb_GBR_Iejd</v>
      </c>
      <c r="C12" s="8" t="str">
        <f t="shared" si="0"/>
        <v>NoGb_GBR_Dejd</v>
      </c>
      <c r="D12" s="9" t="s">
        <v>7</v>
      </c>
      <c r="E12" s="9" t="s">
        <v>562</v>
      </c>
      <c r="F12" s="10">
        <v>0</v>
      </c>
      <c r="G12" s="12"/>
    </row>
    <row r="13" spans="1:7" x14ac:dyDescent="0.25">
      <c r="A13" s="8" t="s">
        <v>396</v>
      </c>
      <c r="B13" s="8" t="str">
        <f t="shared" si="0"/>
        <v>NoGb_GBX_Iejd</v>
      </c>
      <c r="C13" s="8" t="str">
        <f t="shared" si="0"/>
        <v>NoGb_GBX_Dejd</v>
      </c>
      <c r="D13" s="9" t="s">
        <v>8</v>
      </c>
      <c r="E13" s="9" t="s">
        <v>563</v>
      </c>
      <c r="F13" s="10">
        <v>0</v>
      </c>
      <c r="G13" s="10">
        <v>0</v>
      </c>
    </row>
    <row r="14" spans="1:7" x14ac:dyDescent="0.25">
      <c r="A14" s="8" t="s">
        <v>398</v>
      </c>
      <c r="B14" s="8" t="str">
        <f t="shared" si="0"/>
        <v>NoGb_GBU_Iejd</v>
      </c>
      <c r="C14" s="8" t="str">
        <f t="shared" si="0"/>
        <v>NoGb_GBU_Dejd</v>
      </c>
      <c r="D14" s="11" t="s">
        <v>9</v>
      </c>
      <c r="E14" s="11" t="s">
        <v>740</v>
      </c>
      <c r="F14" s="10">
        <v>4073</v>
      </c>
      <c r="G14" s="10">
        <v>519233</v>
      </c>
    </row>
    <row r="15" spans="1:7" x14ac:dyDescent="0.25"/>
    <row r="16" spans="1:7" hidden="1" x14ac:dyDescent="0.25"/>
    <row r="1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140625" style="1" hidden="1" customWidth="1"/>
    <col min="2" max="2" width="10.28515625" style="1" hidden="1" customWidth="1"/>
    <col min="3" max="3" width="10.5703125" style="1" hidden="1" customWidth="1"/>
    <col min="4" max="4" width="6.140625" style="1" customWidth="1"/>
    <col min="5" max="5" width="81.85546875" style="1" customWidth="1"/>
    <col min="6" max="7" width="16.5703125" style="1" customWidth="1"/>
    <col min="8" max="8" width="4.85546875" style="1" customWidth="1"/>
    <col min="9" max="16384" width="9.140625" style="1" hidden="1"/>
  </cols>
  <sheetData>
    <row r="1" spans="1:7" x14ac:dyDescent="0.25">
      <c r="D1" s="56" t="s">
        <v>762</v>
      </c>
    </row>
    <row r="2" spans="1:7" x14ac:dyDescent="0.25">
      <c r="E2" s="3"/>
    </row>
    <row r="3" spans="1:7" ht="48.75" customHeight="1" x14ac:dyDescent="0.25">
      <c r="A3" s="1" t="s">
        <v>743</v>
      </c>
      <c r="B3" s="1" t="s">
        <v>943</v>
      </c>
      <c r="D3" s="100" t="s">
        <v>908</v>
      </c>
      <c r="E3" s="101"/>
      <c r="F3" s="101"/>
      <c r="G3" s="102"/>
    </row>
    <row r="4" spans="1:7" ht="51" customHeight="1" x14ac:dyDescent="0.25">
      <c r="A4" s="4" t="s">
        <v>31</v>
      </c>
      <c r="B4" s="4" t="s">
        <v>422</v>
      </c>
      <c r="C4" s="4" t="s">
        <v>372</v>
      </c>
      <c r="D4" s="13"/>
      <c r="E4" s="14"/>
      <c r="F4" s="7" t="s">
        <v>407</v>
      </c>
      <c r="G4" s="7" t="s">
        <v>406</v>
      </c>
    </row>
    <row r="5" spans="1:7" x14ac:dyDescent="0.25">
      <c r="A5" s="8" t="s">
        <v>415</v>
      </c>
      <c r="B5" s="8" t="str">
        <f>$A$3&amp;"_"&amp;$A5&amp;"_"&amp;B$4</f>
        <v>NoBr_UOn_RO</v>
      </c>
      <c r="C5" s="8" t="str">
        <f>$A$3&amp;"_"&amp;$A5&amp;"_"&amp;C$4</f>
        <v>NoBr_UOn_XV</v>
      </c>
      <c r="D5" s="13" t="s">
        <v>0</v>
      </c>
      <c r="E5" s="13" t="s">
        <v>408</v>
      </c>
      <c r="F5" s="10">
        <v>3031684240</v>
      </c>
      <c r="G5" s="10">
        <v>0</v>
      </c>
    </row>
    <row r="6" spans="1:7" x14ac:dyDescent="0.25">
      <c r="A6" s="8" t="s">
        <v>416</v>
      </c>
      <c r="B6" s="8" t="str">
        <f t="shared" ref="B6:C10" si="0">$A$3&amp;"_"&amp;$A6&amp;"_"&amp;B$4</f>
        <v>NoBr_UOd_RO</v>
      </c>
      <c r="C6" s="8" t="str">
        <f t="shared" si="0"/>
        <v>NoBr_UOd_XV</v>
      </c>
      <c r="D6" s="13" t="s">
        <v>1</v>
      </c>
      <c r="E6" s="13" t="s">
        <v>409</v>
      </c>
      <c r="F6" s="10">
        <v>57567681</v>
      </c>
      <c r="G6" s="17"/>
    </row>
    <row r="7" spans="1:7" x14ac:dyDescent="0.25">
      <c r="A7" s="8" t="s">
        <v>417</v>
      </c>
      <c r="B7" s="8" t="str">
        <f t="shared" si="0"/>
        <v>NoBr_UOe_RO</v>
      </c>
      <c r="C7" s="8" t="str">
        <f t="shared" si="0"/>
        <v>NoBr_UOe_XV</v>
      </c>
      <c r="D7" s="13" t="s">
        <v>2</v>
      </c>
      <c r="E7" s="13" t="s">
        <v>410</v>
      </c>
      <c r="F7" s="10">
        <v>-135335628</v>
      </c>
      <c r="G7" s="10">
        <v>0</v>
      </c>
    </row>
    <row r="8" spans="1:7" x14ac:dyDescent="0.25">
      <c r="A8" s="8" t="s">
        <v>418</v>
      </c>
      <c r="B8" s="8" t="str">
        <f t="shared" si="0"/>
        <v>NoBr_UOTot_RO</v>
      </c>
      <c r="C8" s="8" t="str">
        <f t="shared" si="0"/>
        <v>NoBr_UOTot_XV</v>
      </c>
      <c r="D8" s="13" t="s">
        <v>3</v>
      </c>
      <c r="E8" s="13" t="s">
        <v>411</v>
      </c>
      <c r="F8" s="10">
        <v>2803153605</v>
      </c>
      <c r="G8" s="10">
        <v>0</v>
      </c>
    </row>
    <row r="9" spans="1:7" x14ac:dyDescent="0.25">
      <c r="A9" s="8" t="s">
        <v>419</v>
      </c>
      <c r="B9" s="8" t="str">
        <f t="shared" si="0"/>
        <v>NoBr_UOp_RO</v>
      </c>
      <c r="C9" s="8" t="str">
        <f t="shared" si="0"/>
        <v>NoBr_UOp_XV</v>
      </c>
      <c r="D9" s="13" t="s">
        <v>4</v>
      </c>
      <c r="E9" s="13" t="s">
        <v>412</v>
      </c>
      <c r="F9" s="10">
        <v>138147322</v>
      </c>
      <c r="G9" s="10">
        <v>0</v>
      </c>
    </row>
    <row r="10" spans="1:7" x14ac:dyDescent="0.25">
      <c r="A10" s="8" t="s">
        <v>420</v>
      </c>
      <c r="B10" s="8" t="str">
        <f t="shared" si="0"/>
        <v>NoBr_UOu_RO</v>
      </c>
      <c r="C10" s="8" t="str">
        <f t="shared" si="0"/>
        <v>NoBr_UOu_XV</v>
      </c>
      <c r="D10" s="13" t="s">
        <v>5</v>
      </c>
      <c r="E10" s="13" t="s">
        <v>413</v>
      </c>
      <c r="F10" s="10">
        <v>262298232</v>
      </c>
      <c r="G10" s="10">
        <v>0</v>
      </c>
    </row>
    <row r="11" spans="1:7" x14ac:dyDescent="0.25"/>
    <row r="12" spans="1:7" hidden="1" x14ac:dyDescent="0.25"/>
    <row r="13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4.42578125" style="1" hidden="1" customWidth="1"/>
    <col min="2" max="2" width="9.28515625" style="1" hidden="1" customWidth="1"/>
    <col min="3" max="4" width="5.7109375" style="1" customWidth="1"/>
    <col min="5" max="5" width="89.140625" style="1" customWidth="1"/>
    <col min="6" max="6" width="17.5703125" style="1" customWidth="1"/>
    <col min="7" max="7" width="3.710937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A3" s="1" t="s">
        <v>744</v>
      </c>
      <c r="B3" s="1" t="s">
        <v>940</v>
      </c>
      <c r="C3" s="84" t="s">
        <v>910</v>
      </c>
      <c r="D3" s="84"/>
      <c r="E3" s="84"/>
      <c r="F3" s="84"/>
    </row>
    <row r="4" spans="1:6" ht="30" customHeight="1" x14ac:dyDescent="0.25">
      <c r="B4" s="1" t="s">
        <v>109</v>
      </c>
      <c r="C4" s="9"/>
      <c r="D4" s="9"/>
      <c r="E4" s="9"/>
      <c r="F4" s="7" t="s">
        <v>628</v>
      </c>
    </row>
    <row r="5" spans="1:6" x14ac:dyDescent="0.25">
      <c r="C5" s="11" t="s">
        <v>0</v>
      </c>
      <c r="D5" s="11"/>
      <c r="E5" s="11" t="s">
        <v>69</v>
      </c>
      <c r="F5" s="9"/>
    </row>
    <row r="6" spans="1:6" x14ac:dyDescent="0.25">
      <c r="A6" s="1" t="s">
        <v>403</v>
      </c>
      <c r="B6" s="1" t="str">
        <f>$A$3&amp;"_"&amp;$B$4&amp;"_"&amp;A6</f>
        <v>NoBg_GKC_GC</v>
      </c>
      <c r="C6" s="9"/>
      <c r="D6" s="9"/>
      <c r="E6" s="9" t="s">
        <v>400</v>
      </c>
      <c r="F6" s="10">
        <v>0</v>
      </c>
    </row>
    <row r="7" spans="1:6" x14ac:dyDescent="0.25">
      <c r="A7" s="1" t="s">
        <v>404</v>
      </c>
      <c r="B7" s="1" t="str">
        <f t="shared" ref="B7:B22" si="0">$A$3&amp;"_"&amp;$B$4&amp;"_"&amp;A7</f>
        <v>NoBg_GKC_GK</v>
      </c>
      <c r="C7" s="9"/>
      <c r="D7" s="9"/>
      <c r="E7" s="9" t="s">
        <v>401</v>
      </c>
      <c r="F7" s="10">
        <v>676903577</v>
      </c>
    </row>
    <row r="8" spans="1:6" x14ac:dyDescent="0.25">
      <c r="A8" s="1" t="s">
        <v>405</v>
      </c>
      <c r="B8" s="1" t="str">
        <f t="shared" si="0"/>
        <v>NoBg_GKC_KCTot</v>
      </c>
      <c r="C8" s="9"/>
      <c r="D8" s="9"/>
      <c r="E8" s="9" t="s">
        <v>402</v>
      </c>
      <c r="F8" s="10">
        <v>676903577</v>
      </c>
    </row>
    <row r="9" spans="1:6" x14ac:dyDescent="0.25">
      <c r="B9" s="1" t="str">
        <f t="shared" si="0"/>
        <v>NoBg_GKC_</v>
      </c>
      <c r="C9" s="9"/>
      <c r="D9" s="9"/>
      <c r="E9" s="9"/>
      <c r="F9" s="17"/>
    </row>
    <row r="10" spans="1:6" x14ac:dyDescent="0.25">
      <c r="B10" s="1" t="str">
        <f t="shared" si="0"/>
        <v>NoBg_GKC_</v>
      </c>
      <c r="C10" s="14"/>
      <c r="D10" s="14"/>
      <c r="E10" s="14" t="s">
        <v>414</v>
      </c>
      <c r="F10" s="17"/>
    </row>
    <row r="11" spans="1:6" ht="25.5" x14ac:dyDescent="0.25">
      <c r="A11" s="1" t="s">
        <v>421</v>
      </c>
      <c r="B11" s="1" t="str">
        <f t="shared" si="0"/>
        <v>NoBg_GKC_VFa</v>
      </c>
      <c r="C11" s="13"/>
      <c r="D11" s="13"/>
      <c r="E11" s="13" t="s">
        <v>705</v>
      </c>
      <c r="F11" s="10">
        <v>-4265803</v>
      </c>
    </row>
    <row r="12" spans="1:6" x14ac:dyDescent="0.25">
      <c r="B12" s="1" t="str">
        <f t="shared" si="0"/>
        <v>NoBg_GKC_</v>
      </c>
      <c r="C12" s="9"/>
      <c r="D12" s="9"/>
      <c r="E12" s="9"/>
      <c r="F12" s="9"/>
    </row>
    <row r="13" spans="1:6" x14ac:dyDescent="0.25">
      <c r="C13" s="59" t="s">
        <v>8</v>
      </c>
      <c r="D13" s="59"/>
      <c r="E13" s="59" t="s">
        <v>77</v>
      </c>
      <c r="F13" s="60"/>
    </row>
    <row r="14" spans="1:6" x14ac:dyDescent="0.25">
      <c r="A14" s="61" t="s">
        <v>955</v>
      </c>
      <c r="B14" s="1" t="str">
        <f t="shared" si="0"/>
        <v>NoBg_GKC_Fkr</v>
      </c>
      <c r="C14" s="60"/>
      <c r="D14" s="60" t="s">
        <v>953</v>
      </c>
      <c r="E14" s="60" t="s">
        <v>954</v>
      </c>
      <c r="F14" s="10">
        <v>438293</v>
      </c>
    </row>
    <row r="15" spans="1:6" x14ac:dyDescent="0.25">
      <c r="A15" s="61" t="s">
        <v>958</v>
      </c>
      <c r="B15" s="1" t="str">
        <f t="shared" si="0"/>
        <v>NoBg_GKC_EjUR</v>
      </c>
      <c r="C15" s="60"/>
      <c r="D15" s="60" t="s">
        <v>956</v>
      </c>
      <c r="E15" s="60" t="s">
        <v>957</v>
      </c>
      <c r="F15" s="10">
        <v>0</v>
      </c>
    </row>
    <row r="16" spans="1:6" x14ac:dyDescent="0.25">
      <c r="A16" s="61" t="s">
        <v>961</v>
      </c>
      <c r="B16" s="1" t="str">
        <f t="shared" si="0"/>
        <v>NoBg_GKC_Trbd</v>
      </c>
      <c r="C16" s="60"/>
      <c r="D16" s="60" t="s">
        <v>959</v>
      </c>
      <c r="E16" s="60" t="s">
        <v>960</v>
      </c>
      <c r="F16" s="10">
        <v>0</v>
      </c>
    </row>
    <row r="17" spans="1:7" x14ac:dyDescent="0.25">
      <c r="A17" s="61" t="s">
        <v>964</v>
      </c>
      <c r="B17" s="1" t="str">
        <f t="shared" si="0"/>
        <v>NoBg_GKC_Tx</v>
      </c>
      <c r="C17" s="60"/>
      <c r="D17" s="60" t="s">
        <v>962</v>
      </c>
      <c r="E17" s="60" t="s">
        <v>963</v>
      </c>
      <c r="F17" s="10">
        <v>0</v>
      </c>
    </row>
    <row r="18" spans="1:7" x14ac:dyDescent="0.25">
      <c r="A18" s="61" t="s">
        <v>967</v>
      </c>
      <c r="B18" s="1" t="str">
        <f t="shared" si="0"/>
        <v>NoBg_GKC_Nmv</v>
      </c>
      <c r="C18" s="60"/>
      <c r="D18" s="60" t="s">
        <v>965</v>
      </c>
      <c r="E18" s="60" t="s">
        <v>966</v>
      </c>
      <c r="F18" s="10">
        <v>3440401</v>
      </c>
    </row>
    <row r="19" spans="1:7" x14ac:dyDescent="0.25">
      <c r="A19" s="61" t="s">
        <v>970</v>
      </c>
      <c r="B19" s="1" t="str">
        <f t="shared" si="0"/>
        <v>NoBg_GKC_Lfp</v>
      </c>
      <c r="C19" s="60"/>
      <c r="D19" s="60" t="s">
        <v>968</v>
      </c>
      <c r="E19" s="60" t="s">
        <v>969</v>
      </c>
      <c r="F19" s="10">
        <v>93</v>
      </c>
    </row>
    <row r="20" spans="1:7" x14ac:dyDescent="0.25">
      <c r="A20" s="61" t="s">
        <v>973</v>
      </c>
      <c r="B20" s="1" t="str">
        <f t="shared" si="0"/>
        <v>NoBg_GKC_Srp</v>
      </c>
      <c r="C20" s="60"/>
      <c r="D20" s="60" t="s">
        <v>971</v>
      </c>
      <c r="E20" s="60" t="s">
        <v>972</v>
      </c>
      <c r="F20" s="10">
        <v>26283073</v>
      </c>
    </row>
    <row r="21" spans="1:7" x14ac:dyDescent="0.25">
      <c r="A21" s="61" t="s">
        <v>976</v>
      </c>
      <c r="B21" s="1" t="str">
        <f t="shared" si="0"/>
        <v>NoBg_GKC_Pas</v>
      </c>
      <c r="C21" s="60"/>
      <c r="D21" s="60" t="s">
        <v>974</v>
      </c>
      <c r="E21" s="60" t="s">
        <v>975</v>
      </c>
      <c r="F21" s="10">
        <v>3396035</v>
      </c>
    </row>
    <row r="22" spans="1:7" x14ac:dyDescent="0.25">
      <c r="A22" s="61" t="s">
        <v>978</v>
      </c>
      <c r="B22" s="1" t="str">
        <f t="shared" si="0"/>
        <v>NoBg_GKC_XPTot</v>
      </c>
      <c r="C22" s="60"/>
      <c r="D22" s="60"/>
      <c r="E22" s="59" t="s">
        <v>977</v>
      </c>
      <c r="F22" s="10">
        <v>33557896</v>
      </c>
      <c r="G22" s="62"/>
    </row>
    <row r="23" spans="1:7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7109375" style="1" hidden="1" customWidth="1"/>
    <col min="2" max="2" width="14.28515625" style="1" hidden="1" customWidth="1"/>
    <col min="3" max="3" width="4.7109375" style="1" customWidth="1"/>
    <col min="4" max="4" width="92.42578125" style="1" customWidth="1"/>
    <col min="5" max="5" width="15.85546875" style="1" customWidth="1"/>
    <col min="6" max="6" width="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>
      <c r="D2" s="3"/>
    </row>
    <row r="3" spans="1:5" ht="45" customHeight="1" x14ac:dyDescent="0.25">
      <c r="A3" s="1" t="s">
        <v>745</v>
      </c>
      <c r="C3" s="84" t="s">
        <v>913</v>
      </c>
      <c r="D3" s="84"/>
      <c r="E3" s="84"/>
    </row>
    <row r="4" spans="1:5" ht="30" customHeight="1" x14ac:dyDescent="0.25">
      <c r="B4" s="1" t="s">
        <v>451</v>
      </c>
      <c r="C4" s="13"/>
      <c r="D4" s="14"/>
      <c r="E4" s="7" t="s">
        <v>628</v>
      </c>
    </row>
    <row r="5" spans="1:5" x14ac:dyDescent="0.25">
      <c r="C5" s="13"/>
      <c r="D5" s="14" t="s">
        <v>699</v>
      </c>
      <c r="E5" s="13"/>
    </row>
    <row r="6" spans="1:5" x14ac:dyDescent="0.25">
      <c r="A6" s="1" t="s">
        <v>452</v>
      </c>
      <c r="B6" s="1" t="str">
        <f>$A$3&amp;"_"&amp;$B$4&amp;"_"&amp;A6</f>
        <v>NoBs_STKT_Tkc</v>
      </c>
      <c r="C6" s="13" t="s">
        <v>2</v>
      </c>
      <c r="D6" s="13" t="s">
        <v>448</v>
      </c>
      <c r="E6" s="10">
        <v>48138230</v>
      </c>
    </row>
    <row r="7" spans="1:5" x14ac:dyDescent="0.25">
      <c r="B7" s="1" t="str">
        <f t="shared" ref="B7:B29" si="0">$A$3&amp;"_"&amp;$B$4&amp;"_"&amp;A7</f>
        <v>NoBs_STKT_</v>
      </c>
      <c r="C7" s="13"/>
      <c r="D7" s="14" t="s">
        <v>449</v>
      </c>
      <c r="E7" s="7"/>
    </row>
    <row r="8" spans="1:5" x14ac:dyDescent="0.25">
      <c r="A8" s="1" t="s">
        <v>453</v>
      </c>
      <c r="B8" s="1" t="str">
        <f t="shared" si="0"/>
        <v>NoBs_STKT_Tk</v>
      </c>
      <c r="C8" s="13"/>
      <c r="D8" s="13" t="s">
        <v>275</v>
      </c>
      <c r="E8" s="10">
        <v>47853300</v>
      </c>
    </row>
    <row r="9" spans="1:5" x14ac:dyDescent="0.25">
      <c r="A9" s="1" t="s">
        <v>454</v>
      </c>
      <c r="B9" s="1" t="str">
        <f t="shared" si="0"/>
        <v>NoBs_STKT_Tc</v>
      </c>
      <c r="C9" s="13"/>
      <c r="D9" s="13" t="s">
        <v>450</v>
      </c>
      <c r="E9" s="10">
        <v>0</v>
      </c>
    </row>
    <row r="10" spans="1:5" x14ac:dyDescent="0.25">
      <c r="B10" s="1" t="str">
        <f t="shared" si="0"/>
        <v>NoBs_STKT_</v>
      </c>
      <c r="C10" s="13"/>
      <c r="D10" s="13"/>
      <c r="E10" s="13"/>
    </row>
    <row r="11" spans="1:5" x14ac:dyDescent="0.25">
      <c r="A11" s="1" t="s">
        <v>466</v>
      </c>
      <c r="B11" s="1" t="str">
        <f t="shared" si="0"/>
        <v>NoBs_STKT_Utd</v>
      </c>
      <c r="C11" s="13" t="s">
        <v>3</v>
      </c>
      <c r="D11" s="13" t="s">
        <v>48</v>
      </c>
      <c r="E11" s="10">
        <v>0</v>
      </c>
    </row>
    <row r="12" spans="1:5" x14ac:dyDescent="0.25">
      <c r="A12" s="1" t="s">
        <v>465</v>
      </c>
      <c r="B12" s="1" t="str">
        <f t="shared" si="0"/>
        <v>NoBs_STKT_Uta</v>
      </c>
      <c r="C12" s="13" t="s">
        <v>4</v>
      </c>
      <c r="D12" s="13" t="s">
        <v>49</v>
      </c>
      <c r="E12" s="10">
        <v>0</v>
      </c>
    </row>
    <row r="13" spans="1:5" x14ac:dyDescent="0.25">
      <c r="B13" s="1" t="str">
        <f t="shared" si="0"/>
        <v>NoBs_STKT_</v>
      </c>
      <c r="C13" s="13"/>
      <c r="D13" s="13"/>
      <c r="E13" s="7"/>
    </row>
    <row r="14" spans="1:5" ht="15" customHeight="1" x14ac:dyDescent="0.25">
      <c r="B14" s="1" t="str">
        <f t="shared" si="0"/>
        <v>NoBs_STKT_</v>
      </c>
      <c r="C14" s="13"/>
      <c r="D14" s="14" t="s">
        <v>700</v>
      </c>
      <c r="E14" s="7"/>
    </row>
    <row r="15" spans="1:5" x14ac:dyDescent="0.25">
      <c r="A15" s="1" t="s">
        <v>464</v>
      </c>
      <c r="B15" s="1" t="str">
        <f t="shared" si="0"/>
        <v>NoBs_STKT_Gkc</v>
      </c>
      <c r="C15" s="13" t="s">
        <v>0</v>
      </c>
      <c r="D15" s="13" t="s">
        <v>402</v>
      </c>
      <c r="E15" s="10">
        <v>27161708</v>
      </c>
    </row>
    <row r="16" spans="1:5" x14ac:dyDescent="0.25">
      <c r="B16" s="1" t="str">
        <f t="shared" si="0"/>
        <v>NoBs_STKT_</v>
      </c>
      <c r="C16" s="13"/>
      <c r="D16" s="14" t="s">
        <v>449</v>
      </c>
      <c r="E16" s="7"/>
    </row>
    <row r="17" spans="1:5" x14ac:dyDescent="0.25">
      <c r="A17" s="1" t="s">
        <v>455</v>
      </c>
      <c r="B17" s="1" t="str">
        <f t="shared" si="0"/>
        <v>NoBs_STKT_Gk</v>
      </c>
      <c r="C17" s="13"/>
      <c r="D17" s="13" t="s">
        <v>401</v>
      </c>
      <c r="E17" s="10">
        <v>26381324</v>
      </c>
    </row>
    <row r="18" spans="1:5" x14ac:dyDescent="0.25">
      <c r="A18" s="1" t="s">
        <v>456</v>
      </c>
      <c r="B18" s="1" t="str">
        <f t="shared" si="0"/>
        <v>NoBs_STKT_Gc</v>
      </c>
      <c r="C18" s="13"/>
      <c r="D18" s="13" t="s">
        <v>400</v>
      </c>
      <c r="E18" s="10">
        <v>0</v>
      </c>
    </row>
    <row r="19" spans="1:5" x14ac:dyDescent="0.25">
      <c r="B19" s="1" t="str">
        <f t="shared" si="0"/>
        <v>NoBs_STKT_</v>
      </c>
      <c r="C19" s="13"/>
      <c r="D19" s="13"/>
      <c r="E19" s="13"/>
    </row>
    <row r="20" spans="1:5" x14ac:dyDescent="0.25">
      <c r="A20" s="1" t="s">
        <v>457</v>
      </c>
      <c r="B20" s="1" t="str">
        <f t="shared" si="0"/>
        <v>NoBs_STKT_Ixg</v>
      </c>
      <c r="C20" s="13" t="s">
        <v>1</v>
      </c>
      <c r="D20" s="13" t="s">
        <v>70</v>
      </c>
      <c r="E20" s="10">
        <v>0</v>
      </c>
    </row>
    <row r="21" spans="1:5" x14ac:dyDescent="0.25">
      <c r="B21" s="1" t="str">
        <f t="shared" si="0"/>
        <v>NoBs_STKT_</v>
      </c>
      <c r="C21" s="13"/>
      <c r="D21" s="13"/>
      <c r="E21" s="7"/>
    </row>
    <row r="22" spans="1:5" ht="15" customHeight="1" x14ac:dyDescent="0.25">
      <c r="B22" s="1" t="str">
        <f t="shared" si="0"/>
        <v>NoBs_STKT_</v>
      </c>
      <c r="C22" s="13"/>
      <c r="D22" s="14" t="s">
        <v>701</v>
      </c>
      <c r="E22" s="7"/>
    </row>
    <row r="23" spans="1:5" x14ac:dyDescent="0.25">
      <c r="A23" s="1" t="s">
        <v>463</v>
      </c>
      <c r="B23" s="1" t="str">
        <f t="shared" si="0"/>
        <v>NoBs_STKT_Od</v>
      </c>
      <c r="C23" s="13" t="s">
        <v>5</v>
      </c>
      <c r="D23" s="13" t="s">
        <v>50</v>
      </c>
      <c r="E23" s="10">
        <v>27823429</v>
      </c>
    </row>
    <row r="24" spans="1:5" x14ac:dyDescent="0.25">
      <c r="A24" s="1" t="s">
        <v>462</v>
      </c>
      <c r="B24" s="1" t="str">
        <f t="shared" si="0"/>
        <v>NoBs_STKT_Oa</v>
      </c>
      <c r="C24" s="13" t="s">
        <v>6</v>
      </c>
      <c r="D24" s="13" t="s">
        <v>51</v>
      </c>
      <c r="E24" s="10">
        <v>0</v>
      </c>
    </row>
    <row r="25" spans="1:5" x14ac:dyDescent="0.25">
      <c r="A25" s="1" t="s">
        <v>458</v>
      </c>
      <c r="B25" s="1" t="str">
        <f t="shared" si="0"/>
        <v>NoBs_STKT_Ak</v>
      </c>
      <c r="C25" s="13" t="s">
        <v>7</v>
      </c>
      <c r="D25" s="13" t="s">
        <v>52</v>
      </c>
      <c r="E25" s="10">
        <v>0</v>
      </c>
    </row>
    <row r="26" spans="1:5" x14ac:dyDescent="0.25">
      <c r="A26" s="1" t="s">
        <v>459</v>
      </c>
      <c r="B26" s="1" t="str">
        <f t="shared" si="0"/>
        <v>NoBs_STKT_Kav</v>
      </c>
      <c r="C26" s="13" t="s">
        <v>8</v>
      </c>
      <c r="D26" s="13" t="s">
        <v>53</v>
      </c>
      <c r="E26" s="10">
        <v>0</v>
      </c>
    </row>
    <row r="27" spans="1:5" x14ac:dyDescent="0.25">
      <c r="A27" s="1" t="s">
        <v>460</v>
      </c>
      <c r="B27" s="1" t="str">
        <f t="shared" si="0"/>
        <v>NoBs_STKT_Ktv</v>
      </c>
      <c r="C27" s="13" t="s">
        <v>9</v>
      </c>
      <c r="D27" s="13" t="s">
        <v>54</v>
      </c>
      <c r="E27" s="10">
        <v>0</v>
      </c>
    </row>
    <row r="28" spans="1:5" x14ac:dyDescent="0.25">
      <c r="A28" s="1" t="s">
        <v>105</v>
      </c>
      <c r="B28" s="1" t="str">
        <f t="shared" si="0"/>
        <v>NoBs_STKT_Gb</v>
      </c>
      <c r="C28" s="13" t="s">
        <v>12</v>
      </c>
      <c r="D28" s="13" t="s">
        <v>373</v>
      </c>
      <c r="E28" s="10">
        <v>0</v>
      </c>
    </row>
    <row r="29" spans="1:5" x14ac:dyDescent="0.25">
      <c r="A29" s="1" t="s">
        <v>461</v>
      </c>
      <c r="B29" s="1" t="str">
        <f t="shared" si="0"/>
        <v>NoBs_STKT_Xma</v>
      </c>
      <c r="C29" s="13" t="s">
        <v>13</v>
      </c>
      <c r="D29" s="13" t="s">
        <v>60</v>
      </c>
      <c r="E29" s="10">
        <v>0</v>
      </c>
    </row>
    <row r="30" spans="1:5" x14ac:dyDescent="0.25"/>
    <row r="31" spans="1:5" hidden="1" x14ac:dyDescent="0.25"/>
    <row r="32" spans="1:5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0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5703125" style="1" hidden="1" customWidth="1"/>
    <col min="2" max="2" width="9.28515625" style="1" hidden="1" customWidth="1"/>
    <col min="3" max="3" width="7.7109375" style="1" hidden="1" customWidth="1"/>
    <col min="4" max="4" width="6" style="1" customWidth="1"/>
    <col min="5" max="5" width="74.7109375" style="1" customWidth="1"/>
    <col min="6" max="6" width="14.140625" style="1" customWidth="1"/>
    <col min="7" max="7" width="13.42578125" style="1" customWidth="1"/>
    <col min="8" max="8" width="4.710937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51.75" customHeight="1" x14ac:dyDescent="0.25">
      <c r="A3" s="1" t="s">
        <v>878</v>
      </c>
      <c r="D3" s="84" t="s">
        <v>915</v>
      </c>
      <c r="E3" s="85"/>
      <c r="F3" s="85"/>
      <c r="G3" s="85"/>
    </row>
    <row r="4" spans="1:7" ht="41.25" customHeight="1" x14ac:dyDescent="0.25">
      <c r="A4" s="4" t="s">
        <v>31</v>
      </c>
      <c r="B4" s="4"/>
      <c r="C4" s="4"/>
      <c r="D4" s="9"/>
      <c r="E4" s="11"/>
      <c r="F4" s="7" t="s">
        <v>348</v>
      </c>
      <c r="G4" s="7" t="s">
        <v>349</v>
      </c>
    </row>
    <row r="5" spans="1:7" x14ac:dyDescent="0.25">
      <c r="B5" s="1" t="s">
        <v>370</v>
      </c>
      <c r="C5" s="1" t="s">
        <v>371</v>
      </c>
      <c r="D5" s="9"/>
      <c r="E5" s="11" t="s">
        <v>467</v>
      </c>
      <c r="F5" s="9"/>
      <c r="G5" s="9"/>
    </row>
    <row r="6" spans="1:7" x14ac:dyDescent="0.25">
      <c r="A6" s="8" t="s">
        <v>471</v>
      </c>
      <c r="B6" s="8" t="str">
        <f>$A$3&amp;"_"&amp;$A6&amp;"_"&amp;B$5</f>
        <v>NoBm_Atkc_TV</v>
      </c>
      <c r="C6" s="8" t="str">
        <f>$A$3&amp;"_"&amp;$A6&amp;"_"&amp;C$5</f>
        <v>NoBm_Atkc_AV</v>
      </c>
      <c r="D6" s="9" t="s">
        <v>2</v>
      </c>
      <c r="E6" s="9" t="s">
        <v>47</v>
      </c>
      <c r="F6" s="10">
        <v>740443695</v>
      </c>
      <c r="G6" s="10">
        <v>0</v>
      </c>
    </row>
    <row r="7" spans="1:7" x14ac:dyDescent="0.25">
      <c r="A7" s="8" t="s">
        <v>472</v>
      </c>
      <c r="B7" s="8" t="str">
        <f t="shared" ref="B7:C17" si="0">$A$3&amp;"_"&amp;$A7&amp;"_"&amp;B$5</f>
        <v>NoBm_Autd_TV</v>
      </c>
      <c r="C7" s="8" t="str">
        <f t="shared" si="0"/>
        <v>NoBm_Autd_AV</v>
      </c>
      <c r="D7" s="9" t="s">
        <v>3</v>
      </c>
      <c r="E7" s="9" t="s">
        <v>48</v>
      </c>
      <c r="F7" s="10">
        <v>3852779</v>
      </c>
      <c r="G7" s="10">
        <v>0</v>
      </c>
    </row>
    <row r="8" spans="1:7" x14ac:dyDescent="0.25">
      <c r="A8" s="8" t="s">
        <v>473</v>
      </c>
      <c r="B8" s="8" t="str">
        <f t="shared" si="0"/>
        <v>NoBm_Auta_TV</v>
      </c>
      <c r="C8" s="8" t="str">
        <f t="shared" si="0"/>
        <v>NoBm_Auta_AV</v>
      </c>
      <c r="D8" s="9" t="s">
        <v>4</v>
      </c>
      <c r="E8" s="9" t="s">
        <v>49</v>
      </c>
      <c r="F8" s="10">
        <v>16376</v>
      </c>
      <c r="G8" s="10">
        <v>0</v>
      </c>
    </row>
    <row r="9" spans="1:7" x14ac:dyDescent="0.25">
      <c r="A9" s="8" t="s">
        <v>474</v>
      </c>
      <c r="B9" s="8" t="str">
        <f t="shared" si="0"/>
        <v>NoBm_Aod_TV</v>
      </c>
      <c r="C9" s="8" t="str">
        <f t="shared" si="0"/>
        <v>NoBm_Aod_AV</v>
      </c>
      <c r="D9" s="9" t="s">
        <v>5</v>
      </c>
      <c r="E9" s="9" t="s">
        <v>50</v>
      </c>
      <c r="F9" s="10">
        <v>224546</v>
      </c>
      <c r="G9" s="10">
        <v>0</v>
      </c>
    </row>
    <row r="10" spans="1:7" x14ac:dyDescent="0.25">
      <c r="A10" s="8" t="s">
        <v>475</v>
      </c>
      <c r="B10" s="8" t="str">
        <f t="shared" si="0"/>
        <v>NoBm_Aoa_TV</v>
      </c>
      <c r="C10" s="8" t="str">
        <f t="shared" si="0"/>
        <v>NoBm_Aoa_AV</v>
      </c>
      <c r="D10" s="9" t="s">
        <v>6</v>
      </c>
      <c r="E10" s="9" t="s">
        <v>51</v>
      </c>
      <c r="F10" s="10">
        <v>0</v>
      </c>
      <c r="G10" s="10">
        <v>0</v>
      </c>
    </row>
    <row r="11" spans="1:7" x14ac:dyDescent="0.25">
      <c r="A11" s="8" t="s">
        <v>476</v>
      </c>
      <c r="B11" s="8" t="str">
        <f t="shared" si="0"/>
        <v>NoBm_ATot_TV</v>
      </c>
      <c r="C11" s="8" t="str">
        <f t="shared" si="0"/>
        <v>NoBm_ATot_AV</v>
      </c>
      <c r="D11" s="9"/>
      <c r="E11" s="11" t="s">
        <v>468</v>
      </c>
      <c r="F11" s="10">
        <v>749007307</v>
      </c>
      <c r="G11" s="10">
        <v>0</v>
      </c>
    </row>
    <row r="12" spans="1:7" x14ac:dyDescent="0.25">
      <c r="A12" s="8"/>
      <c r="B12" s="8" t="str">
        <f t="shared" si="0"/>
        <v>NoBm__TV</v>
      </c>
      <c r="C12" s="8" t="str">
        <f t="shared" si="0"/>
        <v>NoBm__AV</v>
      </c>
      <c r="D12" s="9"/>
      <c r="E12" s="9"/>
      <c r="F12" s="9"/>
      <c r="G12" s="9"/>
    </row>
    <row r="13" spans="1:7" x14ac:dyDescent="0.25">
      <c r="A13" s="8"/>
      <c r="B13" s="8" t="str">
        <f t="shared" si="0"/>
        <v>NoBm__TV</v>
      </c>
      <c r="C13" s="8" t="str">
        <f t="shared" si="0"/>
        <v>NoBm__AV</v>
      </c>
      <c r="D13" s="9"/>
      <c r="E13" s="11" t="s">
        <v>469</v>
      </c>
      <c r="F13" s="9"/>
      <c r="G13" s="9"/>
    </row>
    <row r="14" spans="1:7" x14ac:dyDescent="0.25">
      <c r="A14" s="8" t="s">
        <v>477</v>
      </c>
      <c r="B14" s="8" t="str">
        <f t="shared" si="0"/>
        <v>NoBm_Pgkc_TV</v>
      </c>
      <c r="C14" s="8" t="str">
        <f t="shared" si="0"/>
        <v>NoBm_Pgkc_AV</v>
      </c>
      <c r="D14" s="9" t="s">
        <v>0</v>
      </c>
      <c r="E14" s="9" t="s">
        <v>69</v>
      </c>
      <c r="F14" s="10">
        <v>25162715</v>
      </c>
      <c r="G14" s="10">
        <v>0</v>
      </c>
    </row>
    <row r="15" spans="1:7" x14ac:dyDescent="0.25">
      <c r="A15" s="8" t="s">
        <v>478</v>
      </c>
      <c r="B15" s="8" t="str">
        <f t="shared" si="0"/>
        <v>NoBm_Pig_TV</v>
      </c>
      <c r="C15" s="8" t="str">
        <f t="shared" si="0"/>
        <v>NoBm_Pig_AV</v>
      </c>
      <c r="D15" s="9" t="s">
        <v>1</v>
      </c>
      <c r="E15" s="9" t="s">
        <v>70</v>
      </c>
      <c r="F15" s="10">
        <v>0</v>
      </c>
      <c r="G15" s="10">
        <v>0</v>
      </c>
    </row>
    <row r="16" spans="1:7" x14ac:dyDescent="0.25">
      <c r="A16" s="8" t="s">
        <v>479</v>
      </c>
      <c r="B16" s="8" t="str">
        <f t="shared" si="0"/>
        <v>NoBm_Puo_TV</v>
      </c>
      <c r="C16" s="8" t="str">
        <f t="shared" si="0"/>
        <v>NoBm_Puo_AV</v>
      </c>
      <c r="D16" s="9" t="s">
        <v>3</v>
      </c>
      <c r="E16" s="9" t="s">
        <v>190</v>
      </c>
      <c r="F16" s="10">
        <v>101879569</v>
      </c>
      <c r="G16" s="10">
        <v>0</v>
      </c>
    </row>
    <row r="17" spans="1:7" x14ac:dyDescent="0.25">
      <c r="A17" s="8" t="s">
        <v>480</v>
      </c>
      <c r="B17" s="8" t="str">
        <f t="shared" si="0"/>
        <v>NoBm_PTot_TV</v>
      </c>
      <c r="C17" s="8" t="str">
        <f t="shared" si="0"/>
        <v>NoBm_PTot_AV</v>
      </c>
      <c r="D17" s="9"/>
      <c r="E17" s="11" t="s">
        <v>470</v>
      </c>
      <c r="F17" s="10">
        <v>128027036</v>
      </c>
      <c r="G17" s="10">
        <v>3695</v>
      </c>
    </row>
    <row r="18" spans="1:7" x14ac:dyDescent="0.25">
      <c r="F18" s="62"/>
    </row>
    <row r="19" spans="1:7" hidden="1" x14ac:dyDescent="0.25"/>
    <row r="20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5"/>
  <sheetViews>
    <sheetView showGridLines="0" topLeftCell="D1" workbookViewId="0">
      <selection activeCell="D1" sqref="D1"/>
    </sheetView>
  </sheetViews>
  <sheetFormatPr defaultColWidth="0" defaultRowHeight="15" zeroHeight="1" x14ac:dyDescent="0.25"/>
  <cols>
    <col min="1" max="1" width="6.85546875" style="1" hidden="1" customWidth="1"/>
    <col min="2" max="2" width="8.85546875" style="1" hidden="1" customWidth="1"/>
    <col min="3" max="3" width="10" style="1" hidden="1" customWidth="1"/>
    <col min="4" max="4" width="4.5703125" style="1" customWidth="1"/>
    <col min="5" max="5" width="7" style="1" customWidth="1"/>
    <col min="6" max="6" width="113.85546875" style="1" customWidth="1"/>
    <col min="7" max="7" width="16.28515625" style="1" bestFit="1" customWidth="1"/>
    <col min="8" max="8" width="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35.25" customHeight="1" x14ac:dyDescent="0.25">
      <c r="A3" s="1" t="s">
        <v>747</v>
      </c>
      <c r="D3" s="84" t="s">
        <v>917</v>
      </c>
      <c r="E3" s="84"/>
      <c r="F3" s="81"/>
      <c r="G3" s="26"/>
    </row>
    <row r="4" spans="1:7" ht="15.75" customHeight="1" x14ac:dyDescent="0.25">
      <c r="D4" s="9"/>
      <c r="E4" s="9"/>
      <c r="F4" s="28"/>
      <c r="G4" s="27" t="s">
        <v>871</v>
      </c>
    </row>
    <row r="5" spans="1:7" x14ac:dyDescent="0.25">
      <c r="A5" s="4" t="s">
        <v>31</v>
      </c>
      <c r="B5" s="4"/>
      <c r="C5" s="4"/>
      <c r="D5" s="28"/>
      <c r="E5" s="9"/>
      <c r="F5" s="9"/>
      <c r="G5" s="7" t="s">
        <v>564</v>
      </c>
    </row>
    <row r="6" spans="1:7" x14ac:dyDescent="0.25">
      <c r="B6" s="1" t="s">
        <v>548</v>
      </c>
      <c r="C6" s="1" t="s">
        <v>549</v>
      </c>
      <c r="D6" s="28"/>
      <c r="E6" s="9"/>
      <c r="F6" s="28" t="s">
        <v>502</v>
      </c>
      <c r="G6" s="7"/>
    </row>
    <row r="7" spans="1:7" x14ac:dyDescent="0.25">
      <c r="A7" s="8" t="s">
        <v>521</v>
      </c>
      <c r="B7" s="8" t="str">
        <f>$A$3&amp;"_"&amp;$A7&amp;"_"&amp;B$6</f>
        <v>Snh_InAkP_UY</v>
      </c>
      <c r="C7" s="8" t="str">
        <f>$A$3&amp;"_"&amp;$A7&amp;"_"&amp;C$6</f>
        <v>Snh_InAkP_GY</v>
      </c>
      <c r="D7" s="9" t="s">
        <v>0</v>
      </c>
      <c r="E7" s="9"/>
      <c r="F7" s="9" t="s">
        <v>500</v>
      </c>
      <c r="G7" s="10">
        <v>8390939</v>
      </c>
    </row>
    <row r="8" spans="1:7" x14ac:dyDescent="0.25">
      <c r="A8" s="8"/>
      <c r="B8" s="8" t="str">
        <f t="shared" ref="B8:C42" si="0">$A$3&amp;"_"&amp;$A8&amp;"_"&amp;B$6</f>
        <v>Snh__UY</v>
      </c>
      <c r="C8" s="8" t="str">
        <f t="shared" si="0"/>
        <v>Snh__GY</v>
      </c>
      <c r="D8" s="9"/>
      <c r="E8" s="9"/>
      <c r="F8" s="28" t="s">
        <v>503</v>
      </c>
      <c r="G8" s="12"/>
    </row>
    <row r="9" spans="1:7" x14ac:dyDescent="0.25">
      <c r="A9" s="8" t="s">
        <v>522</v>
      </c>
      <c r="B9" s="8" t="str">
        <f t="shared" si="0"/>
        <v>Snh_InVkr_UY</v>
      </c>
      <c r="C9" s="8" t="str">
        <f t="shared" si="0"/>
        <v>Snh_InVkr_GY</v>
      </c>
      <c r="D9" s="9"/>
      <c r="E9" s="9" t="s">
        <v>578</v>
      </c>
      <c r="F9" s="9" t="s">
        <v>331</v>
      </c>
      <c r="G9" s="10">
        <v>-408</v>
      </c>
    </row>
    <row r="10" spans="1:7" x14ac:dyDescent="0.25">
      <c r="A10" s="8" t="s">
        <v>523</v>
      </c>
      <c r="B10" s="8" t="str">
        <f t="shared" si="0"/>
        <v>Snh_InNh_UY</v>
      </c>
      <c r="C10" s="8" t="str">
        <f t="shared" si="0"/>
        <v>Snh_InNh_GY</v>
      </c>
      <c r="D10" s="9"/>
      <c r="E10" s="9" t="s">
        <v>579</v>
      </c>
      <c r="F10" s="9" t="s">
        <v>509</v>
      </c>
      <c r="G10" s="10">
        <v>3465203</v>
      </c>
    </row>
    <row r="11" spans="1:7" ht="25.5" x14ac:dyDescent="0.25">
      <c r="A11" s="8" t="s">
        <v>524</v>
      </c>
      <c r="B11" s="8" t="str">
        <f t="shared" si="0"/>
        <v>Snh_InT_UY</v>
      </c>
      <c r="C11" s="8" t="str">
        <f t="shared" si="0"/>
        <v>Snh_InT_GY</v>
      </c>
      <c r="D11" s="9"/>
      <c r="E11" s="9" t="s">
        <v>580</v>
      </c>
      <c r="F11" s="13" t="s">
        <v>512</v>
      </c>
      <c r="G11" s="10">
        <v>2309143</v>
      </c>
    </row>
    <row r="12" spans="1:7" x14ac:dyDescent="0.25">
      <c r="A12" s="8" t="s">
        <v>525</v>
      </c>
      <c r="B12" s="8" t="str">
        <f t="shared" si="0"/>
        <v>Snh_InX_UY</v>
      </c>
      <c r="C12" s="8" t="str">
        <f t="shared" si="0"/>
        <v>Snh_InX_GY</v>
      </c>
      <c r="D12" s="9"/>
      <c r="E12" s="9" t="s">
        <v>581</v>
      </c>
      <c r="F12" s="9" t="s">
        <v>504</v>
      </c>
      <c r="G12" s="10">
        <v>68793</v>
      </c>
    </row>
    <row r="13" spans="1:7" x14ac:dyDescent="0.25">
      <c r="A13" s="8" t="s">
        <v>526</v>
      </c>
      <c r="B13" s="8" t="str">
        <f t="shared" si="0"/>
        <v>Snh_InVre_UY</v>
      </c>
      <c r="C13" s="8" t="str">
        <f t="shared" si="0"/>
        <v>Snh_InVre_GY</v>
      </c>
      <c r="D13" s="9"/>
      <c r="E13" s="9" t="s">
        <v>582</v>
      </c>
      <c r="F13" s="9" t="s">
        <v>505</v>
      </c>
      <c r="G13" s="10">
        <v>0</v>
      </c>
    </row>
    <row r="14" spans="1:7" x14ac:dyDescent="0.25">
      <c r="A14" s="8" t="s">
        <v>528</v>
      </c>
      <c r="B14" s="8" t="str">
        <f t="shared" si="0"/>
        <v>Snh_InEt_UY</v>
      </c>
      <c r="C14" s="8" t="str">
        <f t="shared" si="0"/>
        <v>Snh_InEt_GY</v>
      </c>
      <c r="D14" s="9"/>
      <c r="E14" s="9" t="s">
        <v>583</v>
      </c>
      <c r="F14" s="9" t="s">
        <v>506</v>
      </c>
      <c r="G14" s="10">
        <v>1579593</v>
      </c>
    </row>
    <row r="15" spans="1:7" x14ac:dyDescent="0.25">
      <c r="A15" s="8" t="s">
        <v>527</v>
      </c>
      <c r="B15" s="8" t="str">
        <f t="shared" si="0"/>
        <v>Snh_InAkU_UY</v>
      </c>
      <c r="C15" s="8" t="str">
        <f t="shared" si="0"/>
        <v>Snh_InAkU_GY</v>
      </c>
      <c r="D15" s="9" t="s">
        <v>1</v>
      </c>
      <c r="E15" s="9"/>
      <c r="F15" s="9" t="s">
        <v>733</v>
      </c>
      <c r="G15" s="10">
        <v>8035791</v>
      </c>
    </row>
    <row r="16" spans="1:7" ht="25.5" x14ac:dyDescent="0.25">
      <c r="A16" s="8" t="s">
        <v>529</v>
      </c>
      <c r="B16" s="8" t="str">
        <f t="shared" si="0"/>
        <v>Snh_InSu_UY</v>
      </c>
      <c r="C16" s="8" t="str">
        <f t="shared" si="0"/>
        <v>Snh_InSu_GY</v>
      </c>
      <c r="D16" s="9" t="s">
        <v>2</v>
      </c>
      <c r="E16" s="9"/>
      <c r="F16" s="13" t="s">
        <v>507</v>
      </c>
      <c r="G16" s="10">
        <v>39803394</v>
      </c>
    </row>
    <row r="17" spans="1:7" x14ac:dyDescent="0.25">
      <c r="A17" s="8"/>
      <c r="B17" s="8" t="str">
        <f t="shared" si="0"/>
        <v>Snh__UY</v>
      </c>
      <c r="C17" s="8" t="str">
        <f t="shared" si="0"/>
        <v>Snh__GY</v>
      </c>
      <c r="D17" s="9"/>
      <c r="E17" s="9"/>
      <c r="F17" s="9"/>
      <c r="G17" s="12"/>
    </row>
    <row r="18" spans="1:7" x14ac:dyDescent="0.25">
      <c r="A18" s="8"/>
      <c r="B18" s="8" t="str">
        <f t="shared" si="0"/>
        <v>Snh__UY</v>
      </c>
      <c r="C18" s="8" t="str">
        <f t="shared" si="0"/>
        <v>Snh__GY</v>
      </c>
      <c r="D18" s="9"/>
      <c r="E18" s="9"/>
      <c r="F18" s="28" t="s">
        <v>508</v>
      </c>
      <c r="G18" s="12"/>
    </row>
    <row r="19" spans="1:7" x14ac:dyDescent="0.25">
      <c r="A19" s="8" t="s">
        <v>530</v>
      </c>
      <c r="B19" s="8" t="str">
        <f t="shared" si="0"/>
        <v>Snh_GrAkP_UY</v>
      </c>
      <c r="C19" s="8" t="str">
        <f t="shared" si="0"/>
        <v>Snh_GrAkP_GY</v>
      </c>
      <c r="D19" s="9" t="s">
        <v>0</v>
      </c>
      <c r="E19" s="9"/>
      <c r="F19" s="9" t="s">
        <v>500</v>
      </c>
      <c r="G19" s="10">
        <v>3711102</v>
      </c>
    </row>
    <row r="20" spans="1:7" x14ac:dyDescent="0.25">
      <c r="A20" s="8"/>
      <c r="B20" s="8" t="str">
        <f t="shared" si="0"/>
        <v>Snh__UY</v>
      </c>
      <c r="C20" s="8" t="str">
        <f t="shared" si="0"/>
        <v>Snh__GY</v>
      </c>
      <c r="D20" s="9"/>
      <c r="E20" s="9"/>
      <c r="F20" s="28" t="s">
        <v>503</v>
      </c>
      <c r="G20" s="12"/>
    </row>
    <row r="21" spans="1:7" x14ac:dyDescent="0.25">
      <c r="A21" s="8" t="s">
        <v>531</v>
      </c>
      <c r="B21" s="8" t="str">
        <f t="shared" si="0"/>
        <v>Snh_GrVkr_UY</v>
      </c>
      <c r="C21" s="8" t="str">
        <f t="shared" si="0"/>
        <v>Snh_GrVkr_GY</v>
      </c>
      <c r="D21" s="9"/>
      <c r="E21" s="9" t="s">
        <v>578</v>
      </c>
      <c r="F21" s="9" t="s">
        <v>331</v>
      </c>
      <c r="G21" s="10">
        <v>0</v>
      </c>
    </row>
    <row r="22" spans="1:7" x14ac:dyDescent="0.25">
      <c r="A22" s="8" t="s">
        <v>532</v>
      </c>
      <c r="B22" s="8" t="str">
        <f t="shared" si="0"/>
        <v>Snh_GrNh_UY</v>
      </c>
      <c r="C22" s="8" t="str">
        <f t="shared" si="0"/>
        <v>Snh_GrNh_GY</v>
      </c>
      <c r="D22" s="9"/>
      <c r="E22" s="9" t="s">
        <v>579</v>
      </c>
      <c r="F22" s="9" t="s">
        <v>509</v>
      </c>
      <c r="G22" s="10">
        <v>1347801</v>
      </c>
    </row>
    <row r="23" spans="1:7" ht="25.5" x14ac:dyDescent="0.25">
      <c r="A23" s="8" t="s">
        <v>533</v>
      </c>
      <c r="B23" s="8" t="str">
        <f t="shared" si="0"/>
        <v>Snh_GrT_UY</v>
      </c>
      <c r="C23" s="8" t="str">
        <f t="shared" si="0"/>
        <v>Snh_GrT_GY</v>
      </c>
      <c r="D23" s="9"/>
      <c r="E23" s="9" t="s">
        <v>580</v>
      </c>
      <c r="F23" s="13" t="s">
        <v>510</v>
      </c>
      <c r="G23" s="10">
        <v>1564436</v>
      </c>
    </row>
    <row r="24" spans="1:7" x14ac:dyDescent="0.25">
      <c r="A24" s="8" t="s">
        <v>534</v>
      </c>
      <c r="B24" s="8" t="str">
        <f t="shared" si="0"/>
        <v>Snh_GrX_UY</v>
      </c>
      <c r="C24" s="8" t="str">
        <f t="shared" si="0"/>
        <v>Snh_GrX_GY</v>
      </c>
      <c r="D24" s="9"/>
      <c r="E24" s="9" t="s">
        <v>581</v>
      </c>
      <c r="F24" s="9" t="s">
        <v>504</v>
      </c>
      <c r="G24" s="10">
        <v>-189500</v>
      </c>
    </row>
    <row r="25" spans="1:7" x14ac:dyDescent="0.25">
      <c r="A25" s="8" t="s">
        <v>535</v>
      </c>
      <c r="B25" s="8" t="str">
        <f t="shared" si="0"/>
        <v>Snh_GrAkU_UY</v>
      </c>
      <c r="C25" s="8" t="str">
        <f t="shared" si="0"/>
        <v>Snh_GrAkU_GY</v>
      </c>
      <c r="D25" s="9" t="s">
        <v>1</v>
      </c>
      <c r="E25" s="9"/>
      <c r="F25" s="9" t="s">
        <v>734</v>
      </c>
      <c r="G25" s="10">
        <v>3304966</v>
      </c>
    </row>
    <row r="26" spans="1:7" ht="25.5" x14ac:dyDescent="0.25">
      <c r="A26" s="8" t="s">
        <v>536</v>
      </c>
      <c r="B26" s="8" t="str">
        <f t="shared" si="0"/>
        <v>Snh_GrSu_UY</v>
      </c>
      <c r="C26" s="8" t="str">
        <f t="shared" si="0"/>
        <v>Snh_GrSu_GY</v>
      </c>
      <c r="D26" s="9" t="s">
        <v>2</v>
      </c>
      <c r="E26" s="9"/>
      <c r="F26" s="13" t="s">
        <v>511</v>
      </c>
      <c r="G26" s="10">
        <v>189180432</v>
      </c>
    </row>
    <row r="27" spans="1:7" x14ac:dyDescent="0.25">
      <c r="A27" s="8"/>
      <c r="B27" s="8" t="str">
        <f t="shared" si="0"/>
        <v>Snh__UY</v>
      </c>
      <c r="C27" s="8" t="str">
        <f t="shared" si="0"/>
        <v>Snh__GY</v>
      </c>
      <c r="D27" s="9"/>
      <c r="E27" s="9"/>
      <c r="F27" s="9"/>
      <c r="G27" s="12"/>
    </row>
    <row r="28" spans="1:7" x14ac:dyDescent="0.25">
      <c r="A28" s="8"/>
      <c r="B28" s="8" t="str">
        <f t="shared" si="0"/>
        <v>Snh__UY</v>
      </c>
      <c r="C28" s="8" t="str">
        <f t="shared" si="0"/>
        <v>Snh__GY</v>
      </c>
      <c r="D28" s="9"/>
      <c r="E28" s="9"/>
      <c r="F28" s="28" t="s">
        <v>513</v>
      </c>
      <c r="G28" s="12"/>
    </row>
    <row r="29" spans="1:7" x14ac:dyDescent="0.25">
      <c r="A29" s="8" t="s">
        <v>537</v>
      </c>
      <c r="B29" s="8" t="str">
        <f t="shared" si="0"/>
        <v>Snh_KrAkP_UY</v>
      </c>
      <c r="C29" s="8" t="str">
        <f t="shared" si="0"/>
        <v>Snh_KrAkP_GY</v>
      </c>
      <c r="D29" s="9" t="s">
        <v>0</v>
      </c>
      <c r="E29" s="9"/>
      <c r="F29" s="9" t="s">
        <v>514</v>
      </c>
      <c r="G29" s="10">
        <v>386196</v>
      </c>
    </row>
    <row r="30" spans="1:7" x14ac:dyDescent="0.25">
      <c r="A30" s="8"/>
      <c r="B30" s="8" t="str">
        <f t="shared" si="0"/>
        <v>Snh__UY</v>
      </c>
      <c r="C30" s="8" t="str">
        <f t="shared" si="0"/>
        <v>Snh__GY</v>
      </c>
      <c r="D30" s="9"/>
      <c r="E30" s="9"/>
      <c r="F30" s="28" t="s">
        <v>503</v>
      </c>
      <c r="G30" s="12"/>
    </row>
    <row r="31" spans="1:7" x14ac:dyDescent="0.25">
      <c r="A31" s="8" t="s">
        <v>538</v>
      </c>
      <c r="B31" s="8" t="str">
        <f t="shared" si="0"/>
        <v>Snh_KrVkr_UY</v>
      </c>
      <c r="C31" s="8" t="str">
        <f t="shared" si="0"/>
        <v>Snh_KrVkr_GY</v>
      </c>
      <c r="D31" s="9"/>
      <c r="E31" s="9" t="s">
        <v>578</v>
      </c>
      <c r="F31" s="9" t="s">
        <v>331</v>
      </c>
      <c r="G31" s="10">
        <v>0</v>
      </c>
    </row>
    <row r="32" spans="1:7" x14ac:dyDescent="0.25">
      <c r="A32" s="8" t="s">
        <v>539</v>
      </c>
      <c r="B32" s="8" t="str">
        <f t="shared" si="0"/>
        <v>Snh_KrNh_UY</v>
      </c>
      <c r="C32" s="8" t="str">
        <f t="shared" si="0"/>
        <v>Snh_KrNh_GY</v>
      </c>
      <c r="D32" s="9"/>
      <c r="E32" s="9" t="s">
        <v>579</v>
      </c>
      <c r="F32" s="9" t="s">
        <v>509</v>
      </c>
      <c r="G32" s="10">
        <v>127945</v>
      </c>
    </row>
    <row r="33" spans="1:7" ht="25.5" x14ac:dyDescent="0.25">
      <c r="A33" s="8" t="s">
        <v>540</v>
      </c>
      <c r="B33" s="8" t="str">
        <f t="shared" si="0"/>
        <v>Snh_KrT_UY</v>
      </c>
      <c r="C33" s="8" t="str">
        <f t="shared" si="0"/>
        <v>Snh_KrT_GY</v>
      </c>
      <c r="D33" s="9"/>
      <c r="E33" s="9" t="s">
        <v>580</v>
      </c>
      <c r="F33" s="13" t="s">
        <v>519</v>
      </c>
      <c r="G33" s="10">
        <v>57108</v>
      </c>
    </row>
    <row r="34" spans="1:7" x14ac:dyDescent="0.25">
      <c r="A34" s="8" t="s">
        <v>541</v>
      </c>
      <c r="B34" s="8" t="str">
        <f t="shared" si="0"/>
        <v>Snh_KrX_UY</v>
      </c>
      <c r="C34" s="8" t="str">
        <f t="shared" si="0"/>
        <v>Snh_KrX_GY</v>
      </c>
      <c r="D34" s="9"/>
      <c r="E34" s="9" t="s">
        <v>581</v>
      </c>
      <c r="F34" s="9" t="s">
        <v>504</v>
      </c>
      <c r="G34" s="10">
        <v>120707</v>
      </c>
    </row>
    <row r="35" spans="1:7" x14ac:dyDescent="0.25">
      <c r="A35" s="8" t="s">
        <v>542</v>
      </c>
      <c r="B35" s="8" t="str">
        <f t="shared" si="0"/>
        <v>Snh_KrVre_UY</v>
      </c>
      <c r="C35" s="8" t="str">
        <f t="shared" si="0"/>
        <v>Snh_KrVre_GY</v>
      </c>
      <c r="D35" s="9"/>
      <c r="E35" s="9" t="s">
        <v>582</v>
      </c>
      <c r="F35" s="9" t="s">
        <v>505</v>
      </c>
      <c r="G35" s="10">
        <v>0</v>
      </c>
    </row>
    <row r="36" spans="1:7" x14ac:dyDescent="0.25">
      <c r="A36" s="8" t="s">
        <v>543</v>
      </c>
      <c r="B36" s="8" t="str">
        <f t="shared" si="0"/>
        <v>Snh_KrEt_UY</v>
      </c>
      <c r="C36" s="8" t="str">
        <f t="shared" si="0"/>
        <v>Snh_KrEt_GY</v>
      </c>
      <c r="D36" s="9"/>
      <c r="E36" s="9" t="s">
        <v>583</v>
      </c>
      <c r="F36" s="9" t="s">
        <v>515</v>
      </c>
      <c r="G36" s="10">
        <v>240353</v>
      </c>
    </row>
    <row r="37" spans="1:7" x14ac:dyDescent="0.25">
      <c r="A37" s="8" t="s">
        <v>544</v>
      </c>
      <c r="B37" s="8" t="str">
        <f t="shared" si="0"/>
        <v>Snh_KrAkU_UY</v>
      </c>
      <c r="C37" s="8" t="str">
        <f t="shared" si="0"/>
        <v>Snh_KrAkU_GY</v>
      </c>
      <c r="D37" s="9" t="s">
        <v>1</v>
      </c>
      <c r="E37" s="9"/>
      <c r="F37" s="9" t="s">
        <v>735</v>
      </c>
      <c r="G37" s="10">
        <v>337387</v>
      </c>
    </row>
    <row r="38" spans="1:7" ht="25.5" x14ac:dyDescent="0.25">
      <c r="A38" s="8" t="s">
        <v>545</v>
      </c>
      <c r="B38" s="8" t="str">
        <f t="shared" si="0"/>
        <v>Snh_KrSu_UY</v>
      </c>
      <c r="C38" s="8" t="str">
        <f t="shared" si="0"/>
        <v>Snh_KrSu_GY</v>
      </c>
      <c r="D38" s="9" t="s">
        <v>2</v>
      </c>
      <c r="E38" s="9"/>
      <c r="F38" s="13" t="s">
        <v>520</v>
      </c>
      <c r="G38" s="10">
        <v>716048</v>
      </c>
    </row>
    <row r="39" spans="1:7" x14ac:dyDescent="0.25">
      <c r="A39" s="8"/>
      <c r="B39" s="8" t="str">
        <f t="shared" si="0"/>
        <v>Snh__UY</v>
      </c>
      <c r="C39" s="8" t="str">
        <f t="shared" si="0"/>
        <v>Snh__GY</v>
      </c>
      <c r="D39" s="9"/>
      <c r="E39" s="9"/>
      <c r="F39" s="9"/>
      <c r="G39" s="12"/>
    </row>
    <row r="40" spans="1:7" x14ac:dyDescent="0.25">
      <c r="A40" s="8"/>
      <c r="B40" s="8" t="str">
        <f t="shared" si="0"/>
        <v>Snh__UY</v>
      </c>
      <c r="C40" s="8" t="str">
        <f t="shared" si="0"/>
        <v>Snh__GY</v>
      </c>
      <c r="D40" s="9"/>
      <c r="E40" s="9"/>
      <c r="F40" s="28" t="s">
        <v>516</v>
      </c>
      <c r="G40" s="12"/>
    </row>
    <row r="41" spans="1:7" x14ac:dyDescent="0.25">
      <c r="A41" s="8" t="s">
        <v>546</v>
      </c>
      <c r="B41" s="8" t="str">
        <f t="shared" si="0"/>
        <v>Snh_EtIn_UY</v>
      </c>
      <c r="C41" s="8" t="str">
        <f t="shared" si="0"/>
        <v>Snh_EtIn_GY</v>
      </c>
      <c r="D41" s="9" t="s">
        <v>0</v>
      </c>
      <c r="E41" s="9"/>
      <c r="F41" s="9" t="s">
        <v>517</v>
      </c>
      <c r="G41" s="10">
        <v>749049</v>
      </c>
    </row>
    <row r="42" spans="1:7" x14ac:dyDescent="0.25">
      <c r="A42" s="8" t="s">
        <v>547</v>
      </c>
      <c r="B42" s="8" t="str">
        <f t="shared" si="0"/>
        <v>Snh_EtAfF_UY</v>
      </c>
      <c r="C42" s="8" t="str">
        <f t="shared" si="0"/>
        <v>Snh_EtAfF_GY</v>
      </c>
      <c r="D42" s="9" t="s">
        <v>1</v>
      </c>
      <c r="E42" s="9"/>
      <c r="F42" s="9" t="s">
        <v>518</v>
      </c>
      <c r="G42" s="10">
        <v>550250</v>
      </c>
    </row>
    <row r="43" spans="1:7" x14ac:dyDescent="0.25"/>
    <row r="44" spans="1:7" hidden="1" x14ac:dyDescent="0.25"/>
    <row r="45" spans="1:7" hidden="1" x14ac:dyDescent="0.25"/>
  </sheetData>
  <mergeCells count="1">
    <mergeCell ref="D3:F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8.85546875" style="1" hidden="1" customWidth="1"/>
    <col min="2" max="2" width="14.85546875" style="1" hidden="1" customWidth="1"/>
    <col min="3" max="3" width="21" style="1" hidden="1" customWidth="1"/>
    <col min="4" max="4" width="21.140625" style="1" hidden="1" customWidth="1"/>
    <col min="5" max="5" width="9.140625" style="1" customWidth="1"/>
    <col min="6" max="6" width="69.85546875" style="1" customWidth="1"/>
    <col min="7" max="7" width="11" style="1" customWidth="1"/>
    <col min="8" max="8" width="10.7109375" style="1" customWidth="1"/>
    <col min="9" max="9" width="9.85546875" style="1" customWidth="1"/>
    <col min="10" max="10" width="3.7109375" style="1" customWidth="1"/>
    <col min="11" max="16384" width="9.140625" style="1" hidden="1"/>
  </cols>
  <sheetData>
    <row r="1" spans="1:9" x14ac:dyDescent="0.25">
      <c r="E1" s="2" t="s">
        <v>762</v>
      </c>
    </row>
    <row r="2" spans="1:9" x14ac:dyDescent="0.25">
      <c r="F2" s="3"/>
    </row>
    <row r="3" spans="1:9" ht="35.25" customHeight="1" x14ac:dyDescent="0.25">
      <c r="A3" s="76" t="s">
        <v>920</v>
      </c>
      <c r="E3" s="84" t="s">
        <v>919</v>
      </c>
      <c r="F3" s="81"/>
      <c r="G3" s="81"/>
      <c r="H3" s="18"/>
      <c r="I3" s="18"/>
    </row>
    <row r="4" spans="1:9" ht="14.25" customHeight="1" x14ac:dyDescent="0.25">
      <c r="E4" s="103" t="s">
        <v>760</v>
      </c>
      <c r="F4" s="104"/>
      <c r="G4" s="104"/>
      <c r="H4" s="104"/>
      <c r="I4" s="105"/>
    </row>
    <row r="5" spans="1:9" ht="27.75" customHeight="1" x14ac:dyDescent="0.25">
      <c r="A5" s="4" t="s">
        <v>31</v>
      </c>
      <c r="B5" s="4" t="s">
        <v>487</v>
      </c>
      <c r="C5" s="4" t="s">
        <v>498</v>
      </c>
      <c r="D5" s="4" t="s">
        <v>690</v>
      </c>
      <c r="E5" s="9"/>
      <c r="F5" s="11"/>
      <c r="G5" s="7" t="s">
        <v>697</v>
      </c>
      <c r="H5" s="7" t="s">
        <v>698</v>
      </c>
      <c r="I5" s="12" t="s">
        <v>691</v>
      </c>
    </row>
    <row r="6" spans="1:9" x14ac:dyDescent="0.25">
      <c r="A6" s="8" t="s">
        <v>494</v>
      </c>
      <c r="B6" s="8" t="str">
        <f>$A$3&amp;"_"&amp;$A6&amp;"_"&amp;B$5</f>
        <v>ssb_KrP_Ind</v>
      </c>
      <c r="C6" s="8" t="str">
        <f t="shared" ref="C6:D14" si="0">$A$3&amp;"_"&amp;$A6&amp;"_"&amp;C$5</f>
        <v>ssb_KrP_Udl</v>
      </c>
      <c r="D6" s="8" t="str">
        <f t="shared" si="0"/>
        <v>ssb_KrP_Ant</v>
      </c>
      <c r="E6" s="9"/>
      <c r="F6" s="11" t="s">
        <v>488</v>
      </c>
      <c r="G6" s="10">
        <v>58</v>
      </c>
      <c r="H6" s="10">
        <v>3</v>
      </c>
      <c r="I6" s="9"/>
    </row>
    <row r="7" spans="1:9" x14ac:dyDescent="0.25">
      <c r="A7" s="8" t="s">
        <v>495</v>
      </c>
      <c r="B7" s="8" t="str">
        <f t="shared" ref="B7:B14" si="1">$A$3&amp;"_"&amp;$A7&amp;"_"&amp;B$5</f>
        <v>ssb_Ny_Ind</v>
      </c>
      <c r="C7" s="8" t="str">
        <f t="shared" si="0"/>
        <v>ssb_Ny_Udl</v>
      </c>
      <c r="D7" s="8" t="str">
        <f t="shared" si="0"/>
        <v>ssb_Ny_Ant</v>
      </c>
      <c r="E7" s="9" t="s">
        <v>0</v>
      </c>
      <c r="F7" s="9" t="s">
        <v>489</v>
      </c>
      <c r="G7" s="10">
        <v>0</v>
      </c>
      <c r="H7" s="10">
        <v>0</v>
      </c>
      <c r="I7" s="9"/>
    </row>
    <row r="8" spans="1:9" x14ac:dyDescent="0.25">
      <c r="A8" s="8" t="s">
        <v>496</v>
      </c>
      <c r="B8" s="8" t="str">
        <f t="shared" si="1"/>
        <v>ssb_Ned_Ind</v>
      </c>
      <c r="C8" s="8" t="str">
        <f t="shared" si="0"/>
        <v>ssb_Ned_Udl</v>
      </c>
      <c r="D8" s="8" t="str">
        <f t="shared" si="0"/>
        <v>ssb_Ned_Ant</v>
      </c>
      <c r="E8" s="9" t="s">
        <v>1</v>
      </c>
      <c r="F8" s="9" t="s">
        <v>490</v>
      </c>
      <c r="G8" s="10">
        <v>11</v>
      </c>
      <c r="H8" s="10">
        <v>0</v>
      </c>
      <c r="I8" s="9"/>
    </row>
    <row r="9" spans="1:9" x14ac:dyDescent="0.25">
      <c r="A9" s="8" t="s">
        <v>497</v>
      </c>
      <c r="B9" s="8" t="str">
        <f t="shared" si="1"/>
        <v>ssb_KrU_Ind</v>
      </c>
      <c r="C9" s="8" t="str">
        <f t="shared" si="0"/>
        <v>ssb_KrU_Udl</v>
      </c>
      <c r="D9" s="8" t="str">
        <f t="shared" si="0"/>
        <v>ssb_KrU_Ant</v>
      </c>
      <c r="E9" s="9"/>
      <c r="F9" s="11" t="s">
        <v>491</v>
      </c>
      <c r="G9" s="10">
        <v>47</v>
      </c>
      <c r="H9" s="10">
        <v>3</v>
      </c>
      <c r="I9" s="9"/>
    </row>
    <row r="10" spans="1:9" x14ac:dyDescent="0.2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25">
      <c r="A11" s="8"/>
      <c r="B11" s="8"/>
      <c r="C11" s="8"/>
      <c r="D11" s="8"/>
      <c r="E11" s="9"/>
      <c r="F11" s="11" t="s">
        <v>492</v>
      </c>
      <c r="G11" s="9"/>
      <c r="H11" s="9"/>
      <c r="I11" s="9"/>
    </row>
    <row r="12" spans="1:9" x14ac:dyDescent="0.25">
      <c r="A12" s="8" t="s">
        <v>702</v>
      </c>
      <c r="B12" s="8" t="str">
        <f t="shared" si="1"/>
        <v>ssb_BeK_Ind</v>
      </c>
      <c r="C12" s="8" t="str">
        <f t="shared" si="0"/>
        <v>ssb_BeK_Udl</v>
      </c>
      <c r="D12" s="8" t="str">
        <f t="shared" si="0"/>
        <v>ssb_BeK_Ant</v>
      </c>
      <c r="E12" s="9" t="s">
        <v>0</v>
      </c>
      <c r="F12" s="9" t="s">
        <v>493</v>
      </c>
      <c r="G12" s="9"/>
      <c r="H12" s="9"/>
      <c r="I12" s="10">
        <v>3829</v>
      </c>
    </row>
    <row r="13" spans="1:9" x14ac:dyDescent="0.25">
      <c r="A13" s="8" t="s">
        <v>703</v>
      </c>
      <c r="B13" s="8" t="str">
        <f t="shared" si="1"/>
        <v>ssb_BeX_Ind</v>
      </c>
      <c r="C13" s="8" t="str">
        <f t="shared" si="0"/>
        <v>ssb_BeX_Udl</v>
      </c>
      <c r="D13" s="8" t="str">
        <f t="shared" si="0"/>
        <v>ssb_BeX_Ant</v>
      </c>
      <c r="E13" s="9" t="s">
        <v>1</v>
      </c>
      <c r="F13" s="9" t="s">
        <v>438</v>
      </c>
      <c r="G13" s="9"/>
      <c r="H13" s="9"/>
      <c r="I13" s="10">
        <v>139</v>
      </c>
    </row>
    <row r="14" spans="1:9" x14ac:dyDescent="0.25">
      <c r="A14" s="8" t="s">
        <v>704</v>
      </c>
      <c r="B14" s="8" t="str">
        <f t="shared" si="1"/>
        <v>ssb_BeTot_Ind</v>
      </c>
      <c r="C14" s="8" t="str">
        <f t="shared" si="0"/>
        <v>ssb_BeTot_Udl</v>
      </c>
      <c r="D14" s="8" t="str">
        <f t="shared" si="0"/>
        <v>ssb_BeTot_Ant</v>
      </c>
      <c r="E14" s="9"/>
      <c r="F14" s="11" t="s">
        <v>206</v>
      </c>
      <c r="G14" s="9"/>
      <c r="H14" s="9"/>
      <c r="I14" s="10">
        <v>3968</v>
      </c>
    </row>
    <row r="15" spans="1:9" x14ac:dyDescent="0.25"/>
    <row r="16" spans="1:9" hidden="1" x14ac:dyDescent="0.25"/>
    <row r="17" hidden="1" x14ac:dyDescent="0.25"/>
  </sheetData>
  <mergeCells count="2">
    <mergeCell ref="E3:G3"/>
    <mergeCell ref="E4:I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360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" style="1" hidden="1" customWidth="1"/>
    <col min="2" max="2" width="24.140625" style="1" hidden="1" customWidth="1"/>
    <col min="3" max="3" width="12.85546875" style="1" customWidth="1"/>
    <col min="4" max="4" width="68.42578125" style="1" customWidth="1"/>
    <col min="5" max="5" width="13.7109375" style="1" bestFit="1" customWidth="1"/>
    <col min="6" max="6" width="4.42578125" style="35" customWidth="1"/>
    <col min="7" max="16384" width="9.140625" style="1" hidden="1"/>
  </cols>
  <sheetData>
    <row r="1" spans="1:5" x14ac:dyDescent="0.25">
      <c r="C1" s="78" t="s">
        <v>762</v>
      </c>
      <c r="D1" s="16"/>
      <c r="E1" s="37"/>
    </row>
    <row r="2" spans="1:5" customFormat="1" x14ac:dyDescent="0.25"/>
    <row r="3" spans="1:5" x14ac:dyDescent="0.25">
      <c r="C3" s="109" t="s">
        <v>945</v>
      </c>
      <c r="D3" s="108" t="s">
        <v>858</v>
      </c>
      <c r="E3" s="44"/>
    </row>
    <row r="4" spans="1:5" x14ac:dyDescent="0.25">
      <c r="C4" s="110"/>
      <c r="D4" s="108"/>
      <c r="E4" s="44"/>
    </row>
    <row r="5" spans="1:5" x14ac:dyDescent="0.25">
      <c r="C5" s="20" t="s">
        <v>944</v>
      </c>
      <c r="D5" s="34">
        <f>INDEX(drop_regnr_inst,MATCH(D3,Drop_inst,0))</f>
        <v>20001</v>
      </c>
      <c r="E5" s="16"/>
    </row>
    <row r="6" spans="1:5" customFormat="1" x14ac:dyDescent="0.25"/>
    <row r="7" spans="1:5" ht="35.25" customHeight="1" x14ac:dyDescent="0.25">
      <c r="A7" s="1" t="s">
        <v>873</v>
      </c>
      <c r="C7" s="106" t="s">
        <v>933</v>
      </c>
      <c r="D7" s="99"/>
      <c r="E7" s="107"/>
    </row>
    <row r="8" spans="1:5" ht="38.25" x14ac:dyDescent="0.25">
      <c r="A8" s="4" t="s">
        <v>31</v>
      </c>
      <c r="B8" s="4"/>
      <c r="C8" s="38"/>
      <c r="D8" s="6"/>
      <c r="E8" s="39" t="s">
        <v>692</v>
      </c>
    </row>
    <row r="9" spans="1:5" x14ac:dyDescent="0.25">
      <c r="A9" s="8" t="s">
        <v>32</v>
      </c>
      <c r="B9" s="8" t="str">
        <f>$A$7&amp;"_"&amp;A9&amp;"_RY"</f>
        <v>Res_Rind_RY</v>
      </c>
      <c r="C9" s="40" t="s">
        <v>0</v>
      </c>
      <c r="D9" s="9" t="s">
        <v>14</v>
      </c>
      <c r="E9" s="41">
        <f t="shared" ref="E9:E26" si="0">INDEX(data_inst,MATCH($D$5,regnr_inst,0),MATCH(B9,variabel_inst,0))</f>
        <v>21790435</v>
      </c>
    </row>
    <row r="10" spans="1:5" x14ac:dyDescent="0.25">
      <c r="A10" s="8" t="s">
        <v>33</v>
      </c>
      <c r="B10" s="8" t="str">
        <f t="shared" ref="B10:B26" si="1">$A$7&amp;"_"&amp;A10&amp;"_RY"</f>
        <v>Res_Rudg_RY</v>
      </c>
      <c r="C10" s="40" t="s">
        <v>1</v>
      </c>
      <c r="D10" s="9" t="s">
        <v>15</v>
      </c>
      <c r="E10" s="41">
        <f t="shared" si="0"/>
        <v>17199412</v>
      </c>
    </row>
    <row r="11" spans="1:5" x14ac:dyDescent="0.25">
      <c r="A11" s="8" t="s">
        <v>630</v>
      </c>
      <c r="B11" s="8" t="str">
        <f t="shared" si="1"/>
        <v>Res_TotR_RY</v>
      </c>
      <c r="C11" s="40"/>
      <c r="D11" s="28" t="s">
        <v>16</v>
      </c>
      <c r="E11" s="41">
        <f t="shared" si="0"/>
        <v>4591023</v>
      </c>
    </row>
    <row r="12" spans="1:5" x14ac:dyDescent="0.25">
      <c r="A12" s="8" t="s">
        <v>34</v>
      </c>
      <c r="B12" s="8" t="str">
        <f t="shared" si="1"/>
        <v>Res_UdAk_RY</v>
      </c>
      <c r="C12" s="40" t="s">
        <v>2</v>
      </c>
      <c r="D12" s="9" t="s">
        <v>17</v>
      </c>
      <c r="E12" s="41">
        <f t="shared" si="0"/>
        <v>96329</v>
      </c>
    </row>
    <row r="13" spans="1:5" x14ac:dyDescent="0.25">
      <c r="A13" s="8" t="s">
        <v>631</v>
      </c>
      <c r="B13" s="8" t="str">
        <f t="shared" si="1"/>
        <v>Res_GPi_RY</v>
      </c>
      <c r="C13" s="40" t="s">
        <v>3</v>
      </c>
      <c r="D13" s="9" t="s">
        <v>18</v>
      </c>
      <c r="E13" s="41">
        <f t="shared" si="0"/>
        <v>894190</v>
      </c>
    </row>
    <row r="14" spans="1:5" x14ac:dyDescent="0.25">
      <c r="A14" s="8" t="s">
        <v>632</v>
      </c>
      <c r="B14" s="8" t="str">
        <f t="shared" si="1"/>
        <v>Res_GPu_RY</v>
      </c>
      <c r="C14" s="40" t="s">
        <v>4</v>
      </c>
      <c r="D14" s="9" t="s">
        <v>19</v>
      </c>
      <c r="E14" s="41">
        <f t="shared" si="0"/>
        <v>146509</v>
      </c>
    </row>
    <row r="15" spans="1:5" x14ac:dyDescent="0.25">
      <c r="A15" s="8" t="s">
        <v>633</v>
      </c>
      <c r="B15" s="8" t="str">
        <f t="shared" si="1"/>
        <v>Res_RGTot_RY</v>
      </c>
      <c r="C15" s="40"/>
      <c r="D15" s="28" t="s">
        <v>20</v>
      </c>
      <c r="E15" s="41">
        <f t="shared" si="0"/>
        <v>5435033</v>
      </c>
    </row>
    <row r="16" spans="1:5" x14ac:dyDescent="0.25">
      <c r="A16" s="8" t="s">
        <v>35</v>
      </c>
      <c r="B16" s="8" t="str">
        <f t="shared" si="1"/>
        <v>Res_Kreg_RY</v>
      </c>
      <c r="C16" s="40" t="s">
        <v>5</v>
      </c>
      <c r="D16" s="9" t="s">
        <v>21</v>
      </c>
      <c r="E16" s="41">
        <f t="shared" si="0"/>
        <v>918575</v>
      </c>
    </row>
    <row r="17" spans="1:5" x14ac:dyDescent="0.25">
      <c r="A17" s="8" t="s">
        <v>634</v>
      </c>
      <c r="B17" s="8" t="str">
        <f t="shared" si="1"/>
        <v>Res_Xdi_RY</v>
      </c>
      <c r="C17" s="40" t="s">
        <v>6</v>
      </c>
      <c r="D17" s="9" t="s">
        <v>22</v>
      </c>
      <c r="E17" s="41">
        <f t="shared" si="0"/>
        <v>1054239</v>
      </c>
    </row>
    <row r="18" spans="1:5" x14ac:dyDescent="0.25">
      <c r="A18" s="8" t="s">
        <v>635</v>
      </c>
      <c r="B18" s="8" t="str">
        <f t="shared" si="1"/>
        <v>Res_UPa_RY</v>
      </c>
      <c r="C18" s="40" t="s">
        <v>7</v>
      </c>
      <c r="D18" s="9" t="s">
        <v>23</v>
      </c>
      <c r="E18" s="41">
        <f t="shared" si="0"/>
        <v>3154916</v>
      </c>
    </row>
    <row r="19" spans="1:5" x14ac:dyDescent="0.25">
      <c r="A19" s="8" t="s">
        <v>36</v>
      </c>
      <c r="B19" s="8" t="str">
        <f t="shared" si="1"/>
        <v>Res_ImMa_RY</v>
      </c>
      <c r="C19" s="40" t="s">
        <v>8</v>
      </c>
      <c r="D19" s="9" t="s">
        <v>24</v>
      </c>
      <c r="E19" s="41">
        <f t="shared" si="0"/>
        <v>163499</v>
      </c>
    </row>
    <row r="20" spans="1:5" x14ac:dyDescent="0.25">
      <c r="A20" s="8" t="s">
        <v>636</v>
      </c>
      <c r="B20" s="8" t="str">
        <f t="shared" si="1"/>
        <v>Res_Xdu_RY</v>
      </c>
      <c r="C20" s="40" t="s">
        <v>9</v>
      </c>
      <c r="D20" s="9" t="s">
        <v>25</v>
      </c>
      <c r="E20" s="41">
        <f t="shared" si="0"/>
        <v>230805</v>
      </c>
    </row>
    <row r="21" spans="1:5" x14ac:dyDescent="0.25">
      <c r="A21" s="8" t="s">
        <v>637</v>
      </c>
      <c r="B21" s="8" t="str">
        <f t="shared" si="1"/>
        <v>Res_UGn_RY</v>
      </c>
      <c r="C21" s="40" t="s">
        <v>10</v>
      </c>
      <c r="D21" s="9" t="s">
        <v>26</v>
      </c>
      <c r="E21" s="41">
        <f t="shared" si="0"/>
        <v>769878</v>
      </c>
    </row>
    <row r="22" spans="1:5" x14ac:dyDescent="0.25">
      <c r="A22" s="8" t="s">
        <v>638</v>
      </c>
      <c r="B22" s="8" t="str">
        <f t="shared" si="1"/>
        <v>Res_Rat_RY</v>
      </c>
      <c r="C22" s="40" t="s">
        <v>11</v>
      </c>
      <c r="D22" s="9" t="s">
        <v>27</v>
      </c>
      <c r="E22" s="41">
        <f t="shared" si="0"/>
        <v>3170920</v>
      </c>
    </row>
    <row r="23" spans="1:5" x14ac:dyDescent="0.25">
      <c r="A23" s="8" t="s">
        <v>639</v>
      </c>
      <c r="B23" s="8" t="str">
        <f t="shared" si="1"/>
        <v>Res_Raa_RY</v>
      </c>
      <c r="C23" s="40" t="s">
        <v>12</v>
      </c>
      <c r="D23" s="9" t="s">
        <v>28</v>
      </c>
      <c r="E23" s="41">
        <f t="shared" si="0"/>
        <v>0</v>
      </c>
    </row>
    <row r="24" spans="1:5" x14ac:dyDescent="0.25">
      <c r="A24" s="8" t="s">
        <v>640</v>
      </c>
      <c r="B24" s="8" t="str">
        <f t="shared" si="1"/>
        <v>Res_RfS_RY</v>
      </c>
      <c r="C24" s="40"/>
      <c r="D24" s="28" t="s">
        <v>29</v>
      </c>
      <c r="E24" s="41">
        <f t="shared" si="0"/>
        <v>6259669</v>
      </c>
    </row>
    <row r="25" spans="1:5" x14ac:dyDescent="0.25">
      <c r="A25" s="8" t="s">
        <v>30</v>
      </c>
      <c r="B25" s="8" t="str">
        <f t="shared" si="1"/>
        <v>Res_Skat_RY</v>
      </c>
      <c r="C25" s="40" t="s">
        <v>13</v>
      </c>
      <c r="D25" s="9" t="s">
        <v>30</v>
      </c>
      <c r="E25" s="41">
        <f t="shared" si="0"/>
        <v>599266</v>
      </c>
    </row>
    <row r="26" spans="1:5" x14ac:dyDescent="0.25">
      <c r="A26" s="8" t="s">
        <v>641</v>
      </c>
      <c r="B26" s="8" t="str">
        <f t="shared" si="1"/>
        <v>Res_RP_RY</v>
      </c>
      <c r="C26" s="42"/>
      <c r="D26" s="43" t="s">
        <v>501</v>
      </c>
      <c r="E26" s="41">
        <f t="shared" si="0"/>
        <v>5660403</v>
      </c>
    </row>
    <row r="27" spans="1:5" x14ac:dyDescent="0.25">
      <c r="C27" s="36"/>
      <c r="D27" s="36"/>
    </row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</sheetData>
  <mergeCells count="3">
    <mergeCell ref="C7:E7"/>
    <mergeCell ref="D3:D4"/>
    <mergeCell ref="C3:C4"/>
  </mergeCells>
  <dataValidations count="1">
    <dataValidation type="list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6.140625" style="1" hidden="1" customWidth="1"/>
    <col min="2" max="2" width="18" style="1" hidden="1" customWidth="1"/>
    <col min="3" max="3" width="5.5703125" style="1" customWidth="1"/>
    <col min="4" max="4" width="66" style="1" bestFit="1" customWidth="1"/>
    <col min="5" max="5" width="18.57031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/>
    <row r="3" spans="1:5" ht="35.25" customHeight="1" x14ac:dyDescent="0.25">
      <c r="A3" s="1" t="s">
        <v>873</v>
      </c>
      <c r="C3" s="81" t="s">
        <v>888</v>
      </c>
      <c r="D3" s="81"/>
      <c r="E3" s="81"/>
    </row>
    <row r="4" spans="1:5" ht="38.25" x14ac:dyDescent="0.25">
      <c r="A4" s="4" t="s">
        <v>31</v>
      </c>
      <c r="B4" s="4"/>
      <c r="C4" s="5"/>
      <c r="D4" s="6"/>
      <c r="E4" s="7" t="s">
        <v>692</v>
      </c>
    </row>
    <row r="5" spans="1:5" x14ac:dyDescent="0.25">
      <c r="A5" s="8" t="s">
        <v>32</v>
      </c>
      <c r="B5" s="8" t="str">
        <f>"Res_"&amp;A5&amp;"_RY"</f>
        <v>Res_Rind_RY</v>
      </c>
      <c r="C5" s="9" t="s">
        <v>0</v>
      </c>
      <c r="D5" s="9" t="s">
        <v>14</v>
      </c>
      <c r="E5" s="10">
        <v>78223307</v>
      </c>
    </row>
    <row r="6" spans="1:5" x14ac:dyDescent="0.25">
      <c r="A6" s="8" t="s">
        <v>33</v>
      </c>
      <c r="B6" s="8" t="str">
        <f t="shared" ref="B6:B22" si="0">"Res_"&amp;A6&amp;"_RY"</f>
        <v>Res_Rudg_RY</v>
      </c>
      <c r="C6" s="9" t="s">
        <v>1</v>
      </c>
      <c r="D6" s="9" t="s">
        <v>15</v>
      </c>
      <c r="E6" s="10">
        <v>54624589</v>
      </c>
    </row>
    <row r="7" spans="1:5" x14ac:dyDescent="0.25">
      <c r="A7" s="8" t="s">
        <v>630</v>
      </c>
      <c r="B7" s="8" t="str">
        <f t="shared" si="0"/>
        <v>Res_TotR_RY</v>
      </c>
      <c r="C7" s="9"/>
      <c r="D7" s="11" t="s">
        <v>16</v>
      </c>
      <c r="E7" s="10">
        <v>23598718</v>
      </c>
    </row>
    <row r="8" spans="1:5" x14ac:dyDescent="0.25">
      <c r="A8" s="8" t="s">
        <v>34</v>
      </c>
      <c r="B8" s="8" t="str">
        <f t="shared" si="0"/>
        <v>Res_UdAk_RY</v>
      </c>
      <c r="C8" s="9" t="s">
        <v>2</v>
      </c>
      <c r="D8" s="9" t="s">
        <v>17</v>
      </c>
      <c r="E8" s="10">
        <v>173378</v>
      </c>
    </row>
    <row r="9" spans="1:5" x14ac:dyDescent="0.25">
      <c r="A9" s="8" t="s">
        <v>631</v>
      </c>
      <c r="B9" s="8" t="str">
        <f t="shared" si="0"/>
        <v>Res_GPi_RY</v>
      </c>
      <c r="C9" s="9" t="s">
        <v>3</v>
      </c>
      <c r="D9" s="9" t="s">
        <v>18</v>
      </c>
      <c r="E9" s="10">
        <v>3013089</v>
      </c>
    </row>
    <row r="10" spans="1:5" x14ac:dyDescent="0.25">
      <c r="A10" s="8" t="s">
        <v>632</v>
      </c>
      <c r="B10" s="8" t="str">
        <f t="shared" si="0"/>
        <v>Res_GPu_RY</v>
      </c>
      <c r="C10" s="9" t="s">
        <v>4</v>
      </c>
      <c r="D10" s="9" t="s">
        <v>19</v>
      </c>
      <c r="E10" s="10">
        <v>5541889</v>
      </c>
    </row>
    <row r="11" spans="1:5" x14ac:dyDescent="0.25">
      <c r="A11" s="8" t="s">
        <v>633</v>
      </c>
      <c r="B11" s="8" t="str">
        <f t="shared" si="0"/>
        <v>Res_RGTot_RY</v>
      </c>
      <c r="C11" s="9"/>
      <c r="D11" s="11" t="s">
        <v>20</v>
      </c>
      <c r="E11" s="10">
        <v>21243296</v>
      </c>
    </row>
    <row r="12" spans="1:5" x14ac:dyDescent="0.25">
      <c r="A12" s="8" t="s">
        <v>35</v>
      </c>
      <c r="B12" s="8" t="str">
        <f t="shared" si="0"/>
        <v>Res_Kreg_RY</v>
      </c>
      <c r="C12" s="9" t="s">
        <v>5</v>
      </c>
      <c r="D12" s="9" t="s">
        <v>21</v>
      </c>
      <c r="E12" s="10">
        <v>805213</v>
      </c>
    </row>
    <row r="13" spans="1:5" x14ac:dyDescent="0.25">
      <c r="A13" s="8" t="s">
        <v>634</v>
      </c>
      <c r="B13" s="8" t="str">
        <f t="shared" si="0"/>
        <v>Res_Xdi_RY</v>
      </c>
      <c r="C13" s="9" t="s">
        <v>6</v>
      </c>
      <c r="D13" s="9" t="s">
        <v>22</v>
      </c>
      <c r="E13" s="10">
        <v>1126222</v>
      </c>
    </row>
    <row r="14" spans="1:5" x14ac:dyDescent="0.25">
      <c r="A14" s="8" t="s">
        <v>635</v>
      </c>
      <c r="B14" s="8" t="str">
        <f t="shared" si="0"/>
        <v>Res_UPa_RY</v>
      </c>
      <c r="C14" s="9" t="s">
        <v>7</v>
      </c>
      <c r="D14" s="9" t="s">
        <v>23</v>
      </c>
      <c r="E14" s="10">
        <v>5876094</v>
      </c>
    </row>
    <row r="15" spans="1:5" x14ac:dyDescent="0.25">
      <c r="A15" s="8" t="s">
        <v>36</v>
      </c>
      <c r="B15" s="8" t="str">
        <f t="shared" si="0"/>
        <v>Res_ImMa_RY</v>
      </c>
      <c r="C15" s="9" t="s">
        <v>8</v>
      </c>
      <c r="D15" s="9" t="s">
        <v>24</v>
      </c>
      <c r="E15" s="10">
        <v>175857</v>
      </c>
    </row>
    <row r="16" spans="1:5" x14ac:dyDescent="0.25">
      <c r="A16" s="8" t="s">
        <v>636</v>
      </c>
      <c r="B16" s="8" t="str">
        <f t="shared" si="0"/>
        <v>Res_Xdu_RY</v>
      </c>
      <c r="C16" s="9" t="s">
        <v>9</v>
      </c>
      <c r="D16" s="9" t="s">
        <v>25</v>
      </c>
      <c r="E16" s="10">
        <v>265928</v>
      </c>
    </row>
    <row r="17" spans="1:5" x14ac:dyDescent="0.25">
      <c r="A17" s="8" t="s">
        <v>637</v>
      </c>
      <c r="B17" s="8" t="str">
        <f t="shared" si="0"/>
        <v>Res_UGn_RY</v>
      </c>
      <c r="C17" s="9" t="s">
        <v>10</v>
      </c>
      <c r="D17" s="9" t="s">
        <v>26</v>
      </c>
      <c r="E17" s="10">
        <v>1209060</v>
      </c>
    </row>
    <row r="18" spans="1:5" x14ac:dyDescent="0.25">
      <c r="A18" s="8" t="s">
        <v>638</v>
      </c>
      <c r="B18" s="8" t="str">
        <f t="shared" si="0"/>
        <v>Res_Rat_RY</v>
      </c>
      <c r="C18" s="9" t="s">
        <v>11</v>
      </c>
      <c r="D18" s="9" t="s">
        <v>27</v>
      </c>
      <c r="E18" s="10">
        <v>3205607</v>
      </c>
    </row>
    <row r="19" spans="1:5" x14ac:dyDescent="0.25">
      <c r="A19" s="8" t="s">
        <v>639</v>
      </c>
      <c r="B19" s="8" t="str">
        <f t="shared" si="0"/>
        <v>Res_Raa_RY</v>
      </c>
      <c r="C19" s="9" t="s">
        <v>12</v>
      </c>
      <c r="D19" s="9" t="s">
        <v>28</v>
      </c>
      <c r="E19" s="10">
        <v>0</v>
      </c>
    </row>
    <row r="20" spans="1:5" x14ac:dyDescent="0.25">
      <c r="A20" s="8" t="s">
        <v>640</v>
      </c>
      <c r="B20" s="8" t="str">
        <f t="shared" si="0"/>
        <v>Res_RfS_RY</v>
      </c>
      <c r="C20" s="9"/>
      <c r="D20" s="11" t="s">
        <v>29</v>
      </c>
      <c r="E20" s="10">
        <v>18853399</v>
      </c>
    </row>
    <row r="21" spans="1:5" x14ac:dyDescent="0.25">
      <c r="A21" s="8" t="s">
        <v>30</v>
      </c>
      <c r="B21" s="8" t="str">
        <f t="shared" si="0"/>
        <v>Res_Skat_RY</v>
      </c>
      <c r="C21" s="9" t="s">
        <v>13</v>
      </c>
      <c r="D21" s="9" t="s">
        <v>30</v>
      </c>
      <c r="E21" s="10">
        <v>3359416</v>
      </c>
    </row>
    <row r="22" spans="1:5" x14ac:dyDescent="0.25">
      <c r="A22" s="8" t="s">
        <v>641</v>
      </c>
      <c r="B22" s="8" t="str">
        <f t="shared" si="0"/>
        <v>Res_RP_RY</v>
      </c>
      <c r="C22" s="9"/>
      <c r="D22" s="11" t="s">
        <v>501</v>
      </c>
      <c r="E22" s="10">
        <v>15493982</v>
      </c>
    </row>
    <row r="23" spans="1:5" x14ac:dyDescent="0.25">
      <c r="A23" s="1" t="s">
        <v>936</v>
      </c>
    </row>
    <row r="24" spans="1:5" ht="22.5" customHeight="1" x14ac:dyDescent="0.25">
      <c r="A24" s="1" t="s">
        <v>37</v>
      </c>
    </row>
    <row r="25" spans="1:5" hidden="1" x14ac:dyDescent="0.25"/>
    <row r="26" spans="1:5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6" style="1" hidden="1" customWidth="1"/>
    <col min="2" max="2" width="18" style="1" hidden="1" customWidth="1"/>
    <col min="3" max="3" width="13.42578125" style="1" customWidth="1"/>
    <col min="4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customFormat="1" x14ac:dyDescent="0.25"/>
    <row r="3" spans="1:6" x14ac:dyDescent="0.25">
      <c r="C3" s="111" t="s">
        <v>945</v>
      </c>
      <c r="D3" s="108" t="s">
        <v>858</v>
      </c>
      <c r="E3" s="108"/>
    </row>
    <row r="4" spans="1:6" x14ac:dyDescent="0.25">
      <c r="C4" s="112"/>
      <c r="D4" s="108"/>
      <c r="E4" s="108"/>
    </row>
    <row r="5" spans="1:6" x14ac:dyDescent="0.25">
      <c r="C5" s="20" t="s">
        <v>944</v>
      </c>
      <c r="D5" s="34">
        <f>INDEX(drop_regnr_inst,MATCH(D3,Drop_inst,0))</f>
        <v>20001</v>
      </c>
    </row>
    <row r="6" spans="1:6" x14ac:dyDescent="0.25">
      <c r="C6" s="3"/>
      <c r="D6" s="30"/>
    </row>
    <row r="7" spans="1:6" ht="35.25" customHeight="1" x14ac:dyDescent="0.25">
      <c r="A7" s="1" t="s">
        <v>922</v>
      </c>
      <c r="C7" s="81" t="s">
        <v>934</v>
      </c>
      <c r="D7" s="81"/>
      <c r="E7" s="81"/>
      <c r="F7" s="81"/>
    </row>
    <row r="8" spans="1:6" s="20" customFormat="1" ht="30" customHeight="1" x14ac:dyDescent="0.25">
      <c r="C8" s="9"/>
      <c r="D8" s="9"/>
      <c r="E8" s="28"/>
      <c r="F8" s="7" t="s">
        <v>628</v>
      </c>
    </row>
    <row r="9" spans="1:6" s="20" customFormat="1" ht="30" customHeight="1" x14ac:dyDescent="0.25">
      <c r="C9" s="9"/>
      <c r="D9" s="9"/>
      <c r="E9" s="28" t="s">
        <v>44</v>
      </c>
      <c r="F9" s="7"/>
    </row>
    <row r="10" spans="1:6" x14ac:dyDescent="0.25">
      <c r="A10" s="1" t="s">
        <v>642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41">
        <f t="shared" ref="F10:F31" si="0">INDEX(data_inst,MATCH($D$5,regnr_inst,0),MATCH(B10,variabel_inst,0))</f>
        <v>101436</v>
      </c>
    </row>
    <row r="11" spans="1:6" x14ac:dyDescent="0.25">
      <c r="A11" s="1" t="s">
        <v>643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41">
        <f t="shared" si="0"/>
        <v>0</v>
      </c>
    </row>
    <row r="12" spans="1:6" x14ac:dyDescent="0.2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41">
        <f t="shared" si="0"/>
        <v>682693004</v>
      </c>
    </row>
    <row r="13" spans="1:6" x14ac:dyDescent="0.2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41">
        <f t="shared" si="0"/>
        <v>525167128</v>
      </c>
    </row>
    <row r="14" spans="1:6" x14ac:dyDescent="0.2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41">
        <f t="shared" si="0"/>
        <v>299418</v>
      </c>
    </row>
    <row r="15" spans="1:6" x14ac:dyDescent="0.2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41">
        <f t="shared" si="0"/>
        <v>44026499</v>
      </c>
    </row>
    <row r="16" spans="1:6" x14ac:dyDescent="0.2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41">
        <f t="shared" si="0"/>
        <v>0</v>
      </c>
    </row>
    <row r="17" spans="1:6" x14ac:dyDescent="0.25">
      <c r="A17" s="1" t="s">
        <v>644</v>
      </c>
      <c r="B17" s="1" t="str">
        <f t="shared" si="1"/>
        <v>bal_BO_Aak</v>
      </c>
      <c r="C17" s="9" t="s">
        <v>7</v>
      </c>
      <c r="D17" s="9"/>
      <c r="E17" s="9" t="s">
        <v>52</v>
      </c>
      <c r="F17" s="41">
        <f t="shared" si="0"/>
        <v>4315642</v>
      </c>
    </row>
    <row r="18" spans="1:6" x14ac:dyDescent="0.25">
      <c r="A18" s="1" t="s">
        <v>645</v>
      </c>
      <c r="B18" s="1" t="str">
        <f t="shared" si="1"/>
        <v>bal_BO_Akav</v>
      </c>
      <c r="C18" s="9" t="s">
        <v>8</v>
      </c>
      <c r="D18" s="9"/>
      <c r="E18" s="9" t="s">
        <v>53</v>
      </c>
      <c r="F18" s="41">
        <f t="shared" si="0"/>
        <v>127386</v>
      </c>
    </row>
    <row r="19" spans="1:6" x14ac:dyDescent="0.25">
      <c r="A19" s="1" t="s">
        <v>646</v>
      </c>
      <c r="B19" s="1" t="str">
        <f t="shared" si="1"/>
        <v>bal_BO_Aktv</v>
      </c>
      <c r="C19" s="9" t="s">
        <v>9</v>
      </c>
      <c r="D19" s="9"/>
      <c r="E19" s="9" t="s">
        <v>54</v>
      </c>
      <c r="F19" s="41">
        <f t="shared" si="0"/>
        <v>38835883</v>
      </c>
    </row>
    <row r="20" spans="1:6" x14ac:dyDescent="0.25">
      <c r="A20" s="1" t="s">
        <v>647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41">
        <f t="shared" si="0"/>
        <v>0</v>
      </c>
    </row>
    <row r="21" spans="1:6" x14ac:dyDescent="0.25">
      <c r="A21" s="1" t="s">
        <v>648</v>
      </c>
      <c r="B21" s="1" t="str">
        <f t="shared" si="1"/>
        <v>bal_BO_Aia</v>
      </c>
      <c r="C21" s="9" t="s">
        <v>11</v>
      </c>
      <c r="D21" s="9"/>
      <c r="E21" s="9" t="s">
        <v>56</v>
      </c>
      <c r="F21" s="41">
        <f t="shared" si="0"/>
        <v>201823</v>
      </c>
    </row>
    <row r="22" spans="1:6" x14ac:dyDescent="0.25">
      <c r="A22" s="1" t="s">
        <v>731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41">
        <f t="shared" si="0"/>
        <v>13986</v>
      </c>
    </row>
    <row r="23" spans="1:6" x14ac:dyDescent="0.25">
      <c r="A23" s="1" t="s">
        <v>649</v>
      </c>
      <c r="B23" s="1" t="str">
        <f t="shared" si="1"/>
        <v>bal_BO_Aie</v>
      </c>
      <c r="C23" s="9"/>
      <c r="D23" s="9" t="s">
        <v>707</v>
      </c>
      <c r="E23" s="9" t="s">
        <v>58</v>
      </c>
      <c r="F23" s="41">
        <f t="shared" si="0"/>
        <v>0</v>
      </c>
    </row>
    <row r="24" spans="1:6" x14ac:dyDescent="0.25">
      <c r="A24" s="1" t="s">
        <v>650</v>
      </c>
      <c r="B24" s="1" t="str">
        <f t="shared" si="1"/>
        <v>bal_BO_Ade</v>
      </c>
      <c r="C24" s="9"/>
      <c r="D24" s="9" t="s">
        <v>708</v>
      </c>
      <c r="E24" s="9" t="s">
        <v>59</v>
      </c>
      <c r="F24" s="41">
        <f t="shared" si="0"/>
        <v>13986</v>
      </c>
    </row>
    <row r="25" spans="1:6" x14ac:dyDescent="0.25">
      <c r="A25" s="1" t="s">
        <v>651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41">
        <f t="shared" si="0"/>
        <v>150926</v>
      </c>
    </row>
    <row r="26" spans="1:6" x14ac:dyDescent="0.25">
      <c r="A26" s="1" t="s">
        <v>652</v>
      </c>
      <c r="B26" s="1" t="str">
        <f t="shared" si="1"/>
        <v>bal_BO_Aas</v>
      </c>
      <c r="C26" s="9" t="s">
        <v>39</v>
      </c>
      <c r="D26" s="9"/>
      <c r="E26" s="9" t="s">
        <v>61</v>
      </c>
      <c r="F26" s="41">
        <f t="shared" si="0"/>
        <v>121973</v>
      </c>
    </row>
    <row r="27" spans="1:6" x14ac:dyDescent="0.25">
      <c r="A27" s="1" t="s">
        <v>655</v>
      </c>
      <c r="B27" s="1" t="str">
        <f t="shared" si="1"/>
        <v>bal_BO_Aus</v>
      </c>
      <c r="C27" s="9" t="s">
        <v>40</v>
      </c>
      <c r="D27" s="9"/>
      <c r="E27" s="9" t="s">
        <v>62</v>
      </c>
      <c r="F27" s="41">
        <f t="shared" si="0"/>
        <v>1309</v>
      </c>
    </row>
    <row r="28" spans="1:6" x14ac:dyDescent="0.25">
      <c r="A28" s="1" t="s">
        <v>653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41">
        <f t="shared" si="0"/>
        <v>274253</v>
      </c>
    </row>
    <row r="29" spans="1:6" x14ac:dyDescent="0.25">
      <c r="A29" s="1" t="s">
        <v>654</v>
      </c>
      <c r="B29" s="1" t="str">
        <f t="shared" si="1"/>
        <v>bal_BO_Axa</v>
      </c>
      <c r="C29" s="9" t="s">
        <v>42</v>
      </c>
      <c r="D29" s="9"/>
      <c r="E29" s="9" t="s">
        <v>64</v>
      </c>
      <c r="F29" s="41">
        <f t="shared" si="0"/>
        <v>9019999</v>
      </c>
    </row>
    <row r="30" spans="1:6" x14ac:dyDescent="0.25">
      <c r="A30" s="1" t="s">
        <v>656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41">
        <f t="shared" si="0"/>
        <v>203523</v>
      </c>
    </row>
    <row r="31" spans="1:6" x14ac:dyDescent="0.25">
      <c r="A31" s="1" t="s">
        <v>476</v>
      </c>
      <c r="B31" s="1" t="str">
        <f t="shared" si="1"/>
        <v>bal_BO_ATot</v>
      </c>
      <c r="C31" s="9"/>
      <c r="D31" s="9"/>
      <c r="E31" s="28" t="s">
        <v>66</v>
      </c>
      <c r="F31" s="41">
        <f t="shared" si="0"/>
        <v>1305554188</v>
      </c>
    </row>
    <row r="32" spans="1:6" x14ac:dyDescent="0.25">
      <c r="B32" s="1" t="str">
        <f t="shared" si="1"/>
        <v>bal_BO_</v>
      </c>
      <c r="C32" s="9"/>
      <c r="D32" s="9"/>
      <c r="E32" s="9"/>
      <c r="F32" s="12"/>
    </row>
    <row r="33" spans="1:6" x14ac:dyDescent="0.25">
      <c r="B33" s="1" t="str">
        <f t="shared" si="1"/>
        <v>bal_BO_</v>
      </c>
      <c r="C33" s="9"/>
      <c r="D33" s="9"/>
      <c r="E33" s="28" t="s">
        <v>67</v>
      </c>
      <c r="F33" s="12"/>
    </row>
    <row r="34" spans="1:6" x14ac:dyDescent="0.25">
      <c r="B34" s="1" t="str">
        <f t="shared" si="1"/>
        <v>bal_BO_</v>
      </c>
      <c r="C34" s="9"/>
      <c r="D34" s="9"/>
      <c r="E34" s="9"/>
      <c r="F34" s="12"/>
    </row>
    <row r="35" spans="1:6" x14ac:dyDescent="0.25">
      <c r="B35" s="1" t="str">
        <f t="shared" si="1"/>
        <v>bal_BO_</v>
      </c>
      <c r="C35" s="9"/>
      <c r="D35" s="9"/>
      <c r="E35" s="28" t="s">
        <v>68</v>
      </c>
      <c r="F35" s="12"/>
    </row>
    <row r="36" spans="1:6" x14ac:dyDescent="0.25">
      <c r="A36" s="1" t="s">
        <v>658</v>
      </c>
      <c r="B36" s="1" t="str">
        <f t="shared" si="1"/>
        <v>bal_BO_PGkc</v>
      </c>
      <c r="C36" s="9" t="s">
        <v>0</v>
      </c>
      <c r="D36" s="9"/>
      <c r="E36" s="9" t="s">
        <v>69</v>
      </c>
      <c r="F36" s="41">
        <f t="shared" ref="F36:F46" si="2">INDEX(data_inst,MATCH($D$5,regnr_inst,0),MATCH(B36,variabel_inst,0))</f>
        <v>18054358</v>
      </c>
    </row>
    <row r="37" spans="1:6" x14ac:dyDescent="0.25">
      <c r="A37" s="1" t="s">
        <v>659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41">
        <f t="shared" si="2"/>
        <v>0</v>
      </c>
    </row>
    <row r="38" spans="1:6" x14ac:dyDescent="0.25">
      <c r="A38" s="1" t="s">
        <v>660</v>
      </c>
      <c r="B38" s="1" t="str">
        <f t="shared" si="1"/>
        <v>bal_BO_PGip</v>
      </c>
      <c r="C38" s="9" t="s">
        <v>2</v>
      </c>
      <c r="D38" s="9"/>
      <c r="E38" s="9" t="s">
        <v>71</v>
      </c>
      <c r="F38" s="41">
        <f t="shared" si="2"/>
        <v>0</v>
      </c>
    </row>
    <row r="39" spans="1:6" x14ac:dyDescent="0.25">
      <c r="A39" s="1" t="s">
        <v>661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41">
        <f t="shared" si="2"/>
        <v>1181335361</v>
      </c>
    </row>
    <row r="40" spans="1:6" x14ac:dyDescent="0.25">
      <c r="A40" s="1" t="s">
        <v>662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41">
        <f t="shared" si="2"/>
        <v>11133417</v>
      </c>
    </row>
    <row r="41" spans="1:6" x14ac:dyDescent="0.25">
      <c r="A41" s="1" t="s">
        <v>663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41">
        <f t="shared" si="2"/>
        <v>0</v>
      </c>
    </row>
    <row r="42" spans="1:6" x14ac:dyDescent="0.25">
      <c r="A42" s="1" t="s">
        <v>664</v>
      </c>
      <c r="B42" s="1" t="str">
        <f t="shared" si="1"/>
        <v>bal_BO_PGas</v>
      </c>
      <c r="C42" s="9" t="s">
        <v>6</v>
      </c>
      <c r="D42" s="9"/>
      <c r="E42" s="9" t="s">
        <v>75</v>
      </c>
      <c r="F42" s="41">
        <f t="shared" si="2"/>
        <v>0</v>
      </c>
    </row>
    <row r="43" spans="1:6" x14ac:dyDescent="0.25">
      <c r="A43" s="1" t="s">
        <v>665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41">
        <f t="shared" si="2"/>
        <v>0</v>
      </c>
    </row>
    <row r="44" spans="1:6" x14ac:dyDescent="0.25">
      <c r="A44" s="1" t="s">
        <v>666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41">
        <f t="shared" si="2"/>
        <v>12662513</v>
      </c>
    </row>
    <row r="45" spans="1:6" x14ac:dyDescent="0.25">
      <c r="A45" s="1" t="s">
        <v>667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41">
        <f t="shared" si="2"/>
        <v>0</v>
      </c>
    </row>
    <row r="46" spans="1:6" x14ac:dyDescent="0.25">
      <c r="A46" s="1" t="s">
        <v>668</v>
      </c>
      <c r="B46" s="1" t="str">
        <f t="shared" si="1"/>
        <v>bal_BO_PGTot</v>
      </c>
      <c r="C46" s="9"/>
      <c r="D46" s="9"/>
      <c r="E46" s="28" t="s">
        <v>78</v>
      </c>
      <c r="F46" s="41">
        <f t="shared" si="2"/>
        <v>1223185649</v>
      </c>
    </row>
    <row r="47" spans="1:6" x14ac:dyDescent="0.25">
      <c r="B47" s="1" t="str">
        <f t="shared" si="1"/>
        <v>bal_BO_</v>
      </c>
      <c r="C47" s="9"/>
      <c r="D47" s="9"/>
      <c r="E47" s="9"/>
      <c r="F47" s="12"/>
    </row>
    <row r="48" spans="1:6" x14ac:dyDescent="0.25">
      <c r="B48" s="1" t="str">
        <f t="shared" si="1"/>
        <v>bal_BO_</v>
      </c>
      <c r="C48" s="9"/>
      <c r="D48" s="9"/>
      <c r="E48" s="28" t="s">
        <v>79</v>
      </c>
      <c r="F48" s="12"/>
    </row>
    <row r="49" spans="1:6" x14ac:dyDescent="0.25">
      <c r="A49" s="1" t="s">
        <v>669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41">
        <f t="shared" ref="F49:F54" si="3">INDEX(data_inst,MATCH($D$5,regnr_inst,0),MATCH(B49,variabel_inst,0))</f>
        <v>148658</v>
      </c>
    </row>
    <row r="50" spans="1:6" x14ac:dyDescent="0.25">
      <c r="A50" s="1" t="s">
        <v>670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41">
        <f t="shared" si="3"/>
        <v>5752</v>
      </c>
    </row>
    <row r="51" spans="1:6" x14ac:dyDescent="0.25">
      <c r="A51" s="1" t="s">
        <v>671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41">
        <f t="shared" si="3"/>
        <v>54828</v>
      </c>
    </row>
    <row r="52" spans="1:6" x14ac:dyDescent="0.25">
      <c r="A52" s="1" t="s">
        <v>672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41">
        <f t="shared" si="3"/>
        <v>0</v>
      </c>
    </row>
    <row r="53" spans="1:6" x14ac:dyDescent="0.25">
      <c r="A53" s="1" t="s">
        <v>673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41">
        <f t="shared" si="3"/>
        <v>127791</v>
      </c>
    </row>
    <row r="54" spans="1:6" x14ac:dyDescent="0.25">
      <c r="A54" s="1" t="s">
        <v>674</v>
      </c>
      <c r="B54" s="1" t="str">
        <f t="shared" si="1"/>
        <v>bal_BO_PHTot</v>
      </c>
      <c r="C54" s="9"/>
      <c r="D54" s="9"/>
      <c r="E54" s="28" t="s">
        <v>85</v>
      </c>
      <c r="F54" s="41">
        <f t="shared" si="3"/>
        <v>337029</v>
      </c>
    </row>
    <row r="55" spans="1:6" x14ac:dyDescent="0.25">
      <c r="B55" s="1" t="str">
        <f t="shared" si="1"/>
        <v>bal_BO_</v>
      </c>
      <c r="C55" s="9"/>
      <c r="D55" s="9"/>
      <c r="E55" s="9"/>
      <c r="F55" s="12"/>
    </row>
    <row r="56" spans="1:6" x14ac:dyDescent="0.25">
      <c r="B56" s="1" t="str">
        <f t="shared" si="1"/>
        <v>bal_BO_</v>
      </c>
      <c r="C56" s="9"/>
      <c r="D56" s="9"/>
      <c r="E56" s="28" t="s">
        <v>86</v>
      </c>
      <c r="F56" s="12"/>
    </row>
    <row r="57" spans="1:6" x14ac:dyDescent="0.25">
      <c r="A57" s="1" t="s">
        <v>657</v>
      </c>
      <c r="B57" s="1" t="str">
        <f t="shared" si="1"/>
        <v>bal_BO_Pek</v>
      </c>
      <c r="C57" s="9" t="s">
        <v>40</v>
      </c>
      <c r="D57" s="9"/>
      <c r="E57" s="9" t="s">
        <v>86</v>
      </c>
      <c r="F57" s="41">
        <f>INDEX(data_inst,MATCH($D$5,regnr_inst,0),MATCH(B57,variabel_inst,0))</f>
        <v>11077768</v>
      </c>
    </row>
    <row r="58" spans="1:6" x14ac:dyDescent="0.25">
      <c r="B58" s="1" t="str">
        <f t="shared" si="1"/>
        <v>bal_BO_</v>
      </c>
      <c r="C58" s="9"/>
      <c r="D58" s="9"/>
      <c r="E58" s="9"/>
      <c r="F58" s="12"/>
    </row>
    <row r="59" spans="1:6" x14ac:dyDescent="0.25">
      <c r="B59" s="1" t="str">
        <f t="shared" si="1"/>
        <v>bal_BO_</v>
      </c>
      <c r="C59" s="9"/>
      <c r="D59" s="9"/>
      <c r="E59" s="28" t="s">
        <v>87</v>
      </c>
      <c r="F59" s="12"/>
    </row>
    <row r="60" spans="1:6" x14ac:dyDescent="0.25">
      <c r="A60" s="1" t="s">
        <v>675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41">
        <f t="shared" ref="F60:F75" si="4">INDEX(data_inst,MATCH($D$5,regnr_inst,0),MATCH(B60,variabel_inst,0))</f>
        <v>1182216</v>
      </c>
    </row>
    <row r="61" spans="1:6" x14ac:dyDescent="0.25">
      <c r="A61" s="1" t="s">
        <v>676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41">
        <f t="shared" si="4"/>
        <v>0</v>
      </c>
    </row>
    <row r="62" spans="1:6" x14ac:dyDescent="0.25">
      <c r="A62" s="1" t="s">
        <v>677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41">
        <f t="shared" si="4"/>
        <v>0</v>
      </c>
    </row>
    <row r="63" spans="1:6" x14ac:dyDescent="0.25">
      <c r="A63" s="1" t="s">
        <v>678</v>
      </c>
      <c r="B63" s="1" t="str">
        <f t="shared" si="1"/>
        <v>bal_BO_PEo</v>
      </c>
      <c r="C63" s="9"/>
      <c r="D63" s="9" t="s">
        <v>709</v>
      </c>
      <c r="E63" s="9" t="s">
        <v>91</v>
      </c>
      <c r="F63" s="41">
        <f t="shared" si="4"/>
        <v>0</v>
      </c>
    </row>
    <row r="64" spans="1:6" x14ac:dyDescent="0.25">
      <c r="A64" s="1" t="s">
        <v>679</v>
      </c>
      <c r="B64" s="1" t="str">
        <f t="shared" si="1"/>
        <v>bal_BO_PEavu</v>
      </c>
      <c r="C64" s="9"/>
      <c r="D64" s="9" t="s">
        <v>710</v>
      </c>
      <c r="E64" s="9" t="s">
        <v>92</v>
      </c>
      <c r="F64" s="41">
        <f t="shared" si="4"/>
        <v>0</v>
      </c>
    </row>
    <row r="65" spans="1:6" x14ac:dyDescent="0.25">
      <c r="A65" s="1" t="s">
        <v>680</v>
      </c>
      <c r="B65" s="1" t="str">
        <f t="shared" si="1"/>
        <v>bal_BO_PEavs</v>
      </c>
      <c r="C65" s="9"/>
      <c r="D65" s="9" t="s">
        <v>711</v>
      </c>
      <c r="E65" s="9" t="s">
        <v>93</v>
      </c>
      <c r="F65" s="41">
        <f t="shared" si="4"/>
        <v>0</v>
      </c>
    </row>
    <row r="66" spans="1:6" x14ac:dyDescent="0.25">
      <c r="A66" s="1" t="s">
        <v>681</v>
      </c>
      <c r="B66" s="1" t="str">
        <f t="shared" si="1"/>
        <v>bal_BO_PEavo</v>
      </c>
      <c r="C66" s="9"/>
      <c r="D66" s="9" t="s">
        <v>712</v>
      </c>
      <c r="E66" s="9" t="s">
        <v>94</v>
      </c>
      <c r="F66" s="41">
        <f t="shared" si="4"/>
        <v>0</v>
      </c>
    </row>
    <row r="67" spans="1:6" x14ac:dyDescent="0.25">
      <c r="A67" s="1" t="s">
        <v>682</v>
      </c>
      <c r="B67" s="1" t="str">
        <f t="shared" si="1"/>
        <v>bal_BO_PExv</v>
      </c>
      <c r="C67" s="9"/>
      <c r="D67" s="9" t="s">
        <v>713</v>
      </c>
      <c r="E67" s="9" t="s">
        <v>95</v>
      </c>
      <c r="F67" s="41">
        <f t="shared" si="4"/>
        <v>0</v>
      </c>
    </row>
    <row r="68" spans="1:6" x14ac:dyDescent="0.25">
      <c r="A68" s="1" t="s">
        <v>683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41">
        <f t="shared" si="4"/>
        <v>49915542</v>
      </c>
    </row>
    <row r="69" spans="1:6" x14ac:dyDescent="0.25">
      <c r="A69" s="1" t="s">
        <v>684</v>
      </c>
      <c r="B69" s="1" t="str">
        <f t="shared" si="1"/>
        <v>bal_BO_PElr</v>
      </c>
      <c r="C69" s="9"/>
      <c r="D69" s="9" t="s">
        <v>714</v>
      </c>
      <c r="E69" s="9" t="s">
        <v>110</v>
      </c>
      <c r="F69" s="41">
        <f t="shared" si="4"/>
        <v>10957303</v>
      </c>
    </row>
    <row r="70" spans="1:6" x14ac:dyDescent="0.25">
      <c r="A70" s="1" t="s">
        <v>685</v>
      </c>
      <c r="B70" s="1" t="str">
        <f t="shared" si="1"/>
        <v>bal_BO_PEvr</v>
      </c>
      <c r="C70" s="9"/>
      <c r="D70" s="9" t="s">
        <v>715</v>
      </c>
      <c r="E70" s="9" t="s">
        <v>97</v>
      </c>
      <c r="F70" s="41">
        <f t="shared" si="4"/>
        <v>0</v>
      </c>
    </row>
    <row r="71" spans="1:6" x14ac:dyDescent="0.25">
      <c r="A71" s="1" t="s">
        <v>686</v>
      </c>
      <c r="B71" s="1" t="str">
        <f t="shared" si="1"/>
        <v>bal_BO_PErs</v>
      </c>
      <c r="C71" s="9"/>
      <c r="D71" s="9" t="s">
        <v>716</v>
      </c>
      <c r="E71" s="9" t="s">
        <v>98</v>
      </c>
      <c r="F71" s="41">
        <f t="shared" si="4"/>
        <v>35198326</v>
      </c>
    </row>
    <row r="72" spans="1:6" x14ac:dyDescent="0.25">
      <c r="A72" s="1" t="s">
        <v>687</v>
      </c>
      <c r="B72" s="1" t="str">
        <f t="shared" si="1"/>
        <v>bal_BO_PExs</v>
      </c>
      <c r="C72" s="9"/>
      <c r="D72" s="9" t="s">
        <v>717</v>
      </c>
      <c r="E72" s="9" t="s">
        <v>99</v>
      </c>
      <c r="F72" s="41">
        <f t="shared" si="4"/>
        <v>3759913</v>
      </c>
    </row>
    <row r="73" spans="1:6" x14ac:dyDescent="0.25">
      <c r="A73" s="1" t="s">
        <v>688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41">
        <f t="shared" si="4"/>
        <v>19855984</v>
      </c>
    </row>
    <row r="74" spans="1:6" x14ac:dyDescent="0.25">
      <c r="A74" s="1" t="s">
        <v>689</v>
      </c>
      <c r="B74" s="1" t="str">
        <f t="shared" si="1"/>
        <v>bal_BO_PEekTot</v>
      </c>
      <c r="C74" s="9"/>
      <c r="D74" s="9"/>
      <c r="E74" s="28" t="s">
        <v>101</v>
      </c>
      <c r="F74" s="41">
        <f t="shared" si="4"/>
        <v>70953742</v>
      </c>
    </row>
    <row r="75" spans="1:6" x14ac:dyDescent="0.25">
      <c r="A75" s="1" t="s">
        <v>480</v>
      </c>
      <c r="B75" s="1" t="str">
        <f t="shared" ref="B75" si="5">$A$7&amp;"_BO_"&amp;A75</f>
        <v>bal_BO_PTot</v>
      </c>
      <c r="C75" s="9"/>
      <c r="D75" s="9"/>
      <c r="E75" s="28" t="s">
        <v>102</v>
      </c>
      <c r="F75" s="41">
        <f t="shared" si="4"/>
        <v>1305554188</v>
      </c>
    </row>
    <row r="76" spans="1:6" x14ac:dyDescent="0.25"/>
    <row r="77" spans="1:6" hidden="1" x14ac:dyDescent="0.25"/>
  </sheetData>
  <mergeCells count="3">
    <mergeCell ref="C7:F7"/>
    <mergeCell ref="D3:E4"/>
    <mergeCell ref="C3:C4"/>
  </mergeCells>
  <dataValidations count="1">
    <dataValidation type="list" allowBlank="1" showInputMessage="1" showErrorMessage="1" sqref="D3:E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3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.42578125" style="1" hidden="1" customWidth="1"/>
    <col min="2" max="2" width="19.28515625" style="1" hidden="1" customWidth="1"/>
    <col min="3" max="3" width="12.5703125" style="1" customWidth="1"/>
    <col min="4" max="4" width="63.85546875" style="1" customWidth="1"/>
    <col min="5" max="5" width="14.28515625" style="1" customWidth="1"/>
    <col min="6" max="6" width="4.7109375" style="1" customWidth="1"/>
    <col min="7" max="16384" width="9.140625" style="1" hidden="1"/>
  </cols>
  <sheetData>
    <row r="1" spans="1:5" x14ac:dyDescent="0.25">
      <c r="C1" s="2" t="s">
        <v>762</v>
      </c>
    </row>
    <row r="2" spans="1:5" customFormat="1" x14ac:dyDescent="0.25"/>
    <row r="3" spans="1:5" x14ac:dyDescent="0.25">
      <c r="C3" s="115" t="s">
        <v>945</v>
      </c>
      <c r="D3" s="114" t="s">
        <v>858</v>
      </c>
      <c r="E3" s="33"/>
    </row>
    <row r="4" spans="1:5" x14ac:dyDescent="0.25">
      <c r="C4" s="116"/>
      <c r="D4" s="114"/>
      <c r="E4" s="33"/>
    </row>
    <row r="5" spans="1:5" x14ac:dyDescent="0.25">
      <c r="C5" s="20" t="s">
        <v>944</v>
      </c>
      <c r="D5" s="34">
        <f>INDEX(drop_regnr_inst,MATCH(D3,Drop_inst,0))</f>
        <v>20001</v>
      </c>
    </row>
    <row r="6" spans="1:5" x14ac:dyDescent="0.25">
      <c r="C6" s="3"/>
      <c r="D6" s="30"/>
    </row>
    <row r="7" spans="1:5" ht="35.25" customHeight="1" x14ac:dyDescent="0.25">
      <c r="A7" s="1" t="s">
        <v>875</v>
      </c>
      <c r="C7" s="90" t="s">
        <v>947</v>
      </c>
      <c r="D7" s="99"/>
      <c r="E7" s="113"/>
    </row>
    <row r="8" spans="1:5" ht="30" customHeight="1" x14ac:dyDescent="0.25">
      <c r="C8" s="13"/>
      <c r="D8" s="14"/>
      <c r="E8" s="7" t="s">
        <v>628</v>
      </c>
    </row>
    <row r="9" spans="1:5" ht="14.25" customHeight="1" x14ac:dyDescent="0.25">
      <c r="C9" s="13"/>
      <c r="D9" s="14" t="s">
        <v>423</v>
      </c>
      <c r="E9" s="7"/>
    </row>
    <row r="10" spans="1:5" x14ac:dyDescent="0.25">
      <c r="A10" s="1" t="s">
        <v>439</v>
      </c>
      <c r="B10" s="1" t="str">
        <f t="shared" ref="B10:B21" si="0">$A$7&amp;"_Evf_"&amp;A10</f>
        <v>NoEf_Evf_EvFg</v>
      </c>
      <c r="C10" s="13" t="s">
        <v>425</v>
      </c>
      <c r="D10" s="13" t="s">
        <v>428</v>
      </c>
      <c r="E10" s="41">
        <f>INDEX(data_inst,MATCH($D$5,regnr_inst,0),MATCH(B10,variabel_inst,0))</f>
        <v>0</v>
      </c>
    </row>
    <row r="11" spans="1:5" x14ac:dyDescent="0.25">
      <c r="A11" s="1" t="s">
        <v>440</v>
      </c>
      <c r="B11" s="1" t="str">
        <f t="shared" si="0"/>
        <v>NoEf_Evf_EvTR</v>
      </c>
      <c r="C11" s="13" t="s">
        <v>424</v>
      </c>
      <c r="D11" s="13" t="s">
        <v>429</v>
      </c>
      <c r="E11" s="41">
        <f>INDEX(data_inst,MATCH($D$5,regnr_inst,0),MATCH(B11,variabel_inst,0))</f>
        <v>0</v>
      </c>
    </row>
    <row r="12" spans="1:5" x14ac:dyDescent="0.25">
      <c r="A12" s="1" t="s">
        <v>441</v>
      </c>
      <c r="B12" s="1" t="str">
        <f t="shared" si="0"/>
        <v>NoEf_Evf_EvTK</v>
      </c>
      <c r="C12" s="13" t="s">
        <v>426</v>
      </c>
      <c r="D12" s="13" t="s">
        <v>430</v>
      </c>
      <c r="E12" s="41">
        <f>INDEX(data_inst,MATCH($D$5,regnr_inst,0),MATCH(B12,variabel_inst,0))</f>
        <v>0</v>
      </c>
    </row>
    <row r="13" spans="1:5" x14ac:dyDescent="0.25">
      <c r="A13" s="1" t="s">
        <v>442</v>
      </c>
      <c r="B13" s="1" t="str">
        <f t="shared" si="0"/>
        <v>NoEf_Evf_EvX</v>
      </c>
      <c r="C13" s="13" t="s">
        <v>427</v>
      </c>
      <c r="D13" s="13" t="s">
        <v>431</v>
      </c>
      <c r="E13" s="41">
        <f>INDEX(data_inst,MATCH($D$5,regnr_inst,0),MATCH(B13,variabel_inst,0))</f>
        <v>0</v>
      </c>
    </row>
    <row r="14" spans="1:5" x14ac:dyDescent="0.25">
      <c r="A14" s="1" t="s">
        <v>443</v>
      </c>
      <c r="B14" s="1" t="str">
        <f t="shared" si="0"/>
        <v>NoEf_Evf_EvTot</v>
      </c>
      <c r="C14" s="13"/>
      <c r="D14" s="14" t="s">
        <v>206</v>
      </c>
      <c r="E14" s="41">
        <f>INDEX(data_inst,MATCH($D$5,regnr_inst,0),MATCH(B14,variabel_inst,0))</f>
        <v>0</v>
      </c>
    </row>
    <row r="15" spans="1:5" x14ac:dyDescent="0.25">
      <c r="B15" s="1" t="str">
        <f t="shared" si="0"/>
        <v>NoEf_Evf_</v>
      </c>
      <c r="C15" s="13"/>
      <c r="D15" s="13"/>
      <c r="E15" s="7"/>
    </row>
    <row r="16" spans="1:5" x14ac:dyDescent="0.25">
      <c r="B16" s="1" t="str">
        <f t="shared" si="0"/>
        <v>NoEf_Evf_</v>
      </c>
      <c r="C16" s="13"/>
      <c r="D16" s="14" t="s">
        <v>432</v>
      </c>
      <c r="E16" s="7"/>
    </row>
    <row r="17" spans="1:5" x14ac:dyDescent="0.25">
      <c r="A17" s="1" t="s">
        <v>444</v>
      </c>
      <c r="B17" s="1" t="str">
        <f t="shared" si="0"/>
        <v>NoEf_Evf_XFAuk</v>
      </c>
      <c r="C17" s="13" t="s">
        <v>433</v>
      </c>
      <c r="D17" s="13" t="s">
        <v>436</v>
      </c>
      <c r="E17" s="41">
        <f>INDEX(data_inst,MATCH($D$5,regnr_inst,0),MATCH(B17,variabel_inst,0))</f>
        <v>231</v>
      </c>
    </row>
    <row r="18" spans="1:5" x14ac:dyDescent="0.25">
      <c r="A18" s="1" t="s">
        <v>445</v>
      </c>
      <c r="B18" s="1" t="str">
        <f t="shared" si="0"/>
        <v>NoEf_Evf_XFAust</v>
      </c>
      <c r="C18" s="13" t="s">
        <v>434</v>
      </c>
      <c r="D18" s="13" t="s">
        <v>437</v>
      </c>
      <c r="E18" s="41">
        <f>INDEX(data_inst,MATCH($D$5,regnr_inst,0),MATCH(B18,variabel_inst,0))</f>
        <v>0</v>
      </c>
    </row>
    <row r="19" spans="1:5" x14ac:dyDescent="0.25">
      <c r="A19" s="1" t="s">
        <v>446</v>
      </c>
      <c r="B19" s="1" t="str">
        <f t="shared" si="0"/>
        <v>NoEf_Evf_XFAX</v>
      </c>
      <c r="C19" s="13" t="s">
        <v>435</v>
      </c>
      <c r="D19" s="13" t="s">
        <v>438</v>
      </c>
      <c r="E19" s="41">
        <f>INDEX(data_inst,MATCH($D$5,regnr_inst,0),MATCH(B19,variabel_inst,0))</f>
        <v>1536845</v>
      </c>
    </row>
    <row r="20" spans="1:5" x14ac:dyDescent="0.25">
      <c r="A20" s="1" t="s">
        <v>447</v>
      </c>
      <c r="B20" s="1" t="str">
        <f t="shared" si="0"/>
        <v>NoEf_Evf_XFATot</v>
      </c>
      <c r="C20" s="13"/>
      <c r="D20" s="14" t="s">
        <v>206</v>
      </c>
      <c r="E20" s="41">
        <f>INDEX(data_inst,MATCH($D$5,regnr_inst,0),MATCH(B20,variabel_inst,0))</f>
        <v>1537076</v>
      </c>
    </row>
    <row r="21" spans="1:5" x14ac:dyDescent="0.25">
      <c r="B21" s="1" t="str">
        <f t="shared" si="0"/>
        <v>NoEf_Evf_</v>
      </c>
      <c r="C21" s="13"/>
      <c r="D21" s="13"/>
      <c r="E21" s="7"/>
    </row>
    <row r="22" spans="1:5" x14ac:dyDescent="0.25"/>
    <row r="23" spans="1:5" hidden="1" x14ac:dyDescent="0.25"/>
  </sheetData>
  <mergeCells count="3">
    <mergeCell ref="C7:E7"/>
    <mergeCell ref="D3:D4"/>
    <mergeCell ref="C3:C4"/>
  </mergeCells>
  <dataValidations count="1">
    <dataValidation type="list" allowBlank="1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24"/>
  <sheetViews>
    <sheetView showGridLines="0" workbookViewId="0">
      <selection sqref="A1:B1"/>
    </sheetView>
  </sheetViews>
  <sheetFormatPr defaultColWidth="0" defaultRowHeight="15" zeroHeight="1" x14ac:dyDescent="0.25"/>
  <cols>
    <col min="1" max="1" width="13.5703125" style="63" customWidth="1"/>
    <col min="2" max="2" width="40.28515625" style="63" customWidth="1"/>
    <col min="3" max="3" width="9.140625" style="63" customWidth="1"/>
    <col min="4" max="16384" width="9.140625" hidden="1"/>
  </cols>
  <sheetData>
    <row r="1" spans="1:3" x14ac:dyDescent="0.25">
      <c r="A1" s="117" t="s">
        <v>923</v>
      </c>
      <c r="B1" s="117"/>
    </row>
    <row r="2" spans="1:3" x14ac:dyDescent="0.25">
      <c r="A2"/>
      <c r="B2"/>
      <c r="C2"/>
    </row>
    <row r="3" spans="1:3" x14ac:dyDescent="0.25">
      <c r="A3" s="118" t="s">
        <v>987</v>
      </c>
      <c r="B3" s="118"/>
    </row>
    <row r="4" spans="1:3" x14ac:dyDescent="0.25">
      <c r="A4" s="118"/>
      <c r="B4" s="118"/>
    </row>
    <row r="5" spans="1:3" x14ac:dyDescent="0.25">
      <c r="A5" s="67" t="s">
        <v>924</v>
      </c>
      <c r="B5" s="68"/>
    </row>
    <row r="6" spans="1:3" x14ac:dyDescent="0.25">
      <c r="A6" s="69"/>
      <c r="B6" s="67" t="s">
        <v>925</v>
      </c>
    </row>
    <row r="7" spans="1:3" x14ac:dyDescent="0.25">
      <c r="A7" s="70">
        <v>20003</v>
      </c>
      <c r="B7" s="70" t="s">
        <v>926</v>
      </c>
    </row>
    <row r="8" spans="1:3" x14ac:dyDescent="0.25">
      <c r="A8" s="69"/>
      <c r="B8" s="67" t="s">
        <v>927</v>
      </c>
    </row>
    <row r="9" spans="1:3" x14ac:dyDescent="0.25">
      <c r="A9" s="70">
        <v>20007</v>
      </c>
      <c r="B9" s="70" t="s">
        <v>857</v>
      </c>
    </row>
    <row r="10" spans="1:3" x14ac:dyDescent="0.25">
      <c r="A10" s="69"/>
      <c r="B10" s="67" t="s">
        <v>928</v>
      </c>
    </row>
    <row r="11" spans="1:3" x14ac:dyDescent="0.25">
      <c r="A11" s="70">
        <v>20008</v>
      </c>
      <c r="B11" s="70" t="s">
        <v>855</v>
      </c>
    </row>
    <row r="12" spans="1:3" x14ac:dyDescent="0.25">
      <c r="A12" s="69"/>
      <c r="B12" s="67" t="s">
        <v>929</v>
      </c>
    </row>
    <row r="13" spans="1:3" x14ac:dyDescent="0.25">
      <c r="A13" s="70">
        <v>20009</v>
      </c>
      <c r="B13" s="70" t="s">
        <v>856</v>
      </c>
    </row>
    <row r="14" spans="1:3" x14ac:dyDescent="0.25">
      <c r="A14" s="70">
        <v>20001</v>
      </c>
      <c r="B14" s="70" t="s">
        <v>858</v>
      </c>
    </row>
    <row r="15" spans="1:3" x14ac:dyDescent="0.25">
      <c r="A15" s="69"/>
      <c r="B15" s="67" t="s">
        <v>930</v>
      </c>
    </row>
    <row r="16" spans="1:3" x14ac:dyDescent="0.25">
      <c r="A16" s="70">
        <v>20002</v>
      </c>
      <c r="B16" s="70" t="s">
        <v>853</v>
      </c>
    </row>
    <row r="17" spans="1:2" x14ac:dyDescent="0.25">
      <c r="A17" s="69"/>
      <c r="B17" s="67" t="s">
        <v>931</v>
      </c>
    </row>
    <row r="18" spans="1:2" x14ac:dyDescent="0.25">
      <c r="A18" s="70">
        <v>20004</v>
      </c>
      <c r="B18" s="70" t="s">
        <v>932</v>
      </c>
    </row>
    <row r="19" spans="1:2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</sheetData>
  <mergeCells count="2">
    <mergeCell ref="A1:B1"/>
    <mergeCell ref="A3:B4"/>
  </mergeCells>
  <hyperlinks>
    <hyperlink ref="A1" location="Indholdsfortegnelse!A1" display="Tilbage til indholdsfortegnelse"/>
    <hyperlink ref="A1:B1" location="Indhold!A1" display="Tilbage til indholdsfortegnelse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"/>
  <sheetViews>
    <sheetView workbookViewId="0">
      <pane xSplit="3" topLeftCell="D1" activePane="topRight" state="frozen"/>
      <selection pane="topRight"/>
    </sheetView>
  </sheetViews>
  <sheetFormatPr defaultRowHeight="15" x14ac:dyDescent="0.25"/>
  <cols>
    <col min="1" max="1" width="8" customWidth="1"/>
    <col min="2" max="2" width="6" customWidth="1"/>
    <col min="3" max="3" width="34.85546875" bestFit="1" customWidth="1"/>
    <col min="4" max="4" width="19.42578125" bestFit="1" customWidth="1"/>
    <col min="5" max="5" width="12.28515625" bestFit="1" customWidth="1"/>
    <col min="6" max="6" width="12.7109375" bestFit="1" customWidth="1"/>
    <col min="7" max="7" width="12.28515625" bestFit="1" customWidth="1"/>
    <col min="8" max="8" width="13.140625" bestFit="1" customWidth="1"/>
    <col min="9" max="9" width="11.85546875" bestFit="1" customWidth="1"/>
    <col min="10" max="10" width="11.28515625" bestFit="1" customWidth="1"/>
    <col min="11" max="11" width="13.7109375" bestFit="1" customWidth="1"/>
    <col min="12" max="12" width="11.42578125" bestFit="1" customWidth="1"/>
    <col min="13" max="14" width="11.140625" bestFit="1" customWidth="1"/>
    <col min="15" max="15" width="12" bestFit="1" customWidth="1"/>
    <col min="16" max="16" width="11.7109375" bestFit="1" customWidth="1"/>
    <col min="17" max="17" width="12" bestFit="1" customWidth="1"/>
    <col min="18" max="18" width="12.28515625" bestFit="1" customWidth="1"/>
    <col min="19" max="19" width="13.42578125" bestFit="1" customWidth="1"/>
    <col min="20" max="20" width="11.140625" bestFit="1" customWidth="1"/>
    <col min="21" max="21" width="11.7109375" bestFit="1" customWidth="1"/>
    <col min="22" max="22" width="14.7109375" bestFit="1" customWidth="1"/>
    <col min="23" max="23" width="16" bestFit="1" customWidth="1"/>
    <col min="24" max="24" width="15.42578125" bestFit="1" customWidth="1"/>
    <col min="25" max="25" width="15.7109375" bestFit="1" customWidth="1"/>
    <col min="26" max="26" width="14.140625" bestFit="1" customWidth="1"/>
    <col min="27" max="27" width="14.28515625" bestFit="1" customWidth="1"/>
    <col min="28" max="28" width="15.7109375" bestFit="1" customWidth="1"/>
    <col min="29" max="29" width="12.7109375" bestFit="1" customWidth="1"/>
    <col min="30" max="30" width="15.5703125" bestFit="1" customWidth="1"/>
    <col min="31" max="31" width="15" bestFit="1" customWidth="1"/>
    <col min="32" max="32" width="13.28515625" bestFit="1" customWidth="1"/>
    <col min="33" max="33" width="16.28515625" bestFit="1" customWidth="1"/>
    <col min="34" max="34" width="14.28515625" bestFit="1" customWidth="1"/>
    <col min="35" max="35" width="14.7109375" bestFit="1" customWidth="1"/>
    <col min="36" max="36" width="16.42578125" bestFit="1" customWidth="1"/>
    <col min="37" max="37" width="12.140625" bestFit="1" customWidth="1"/>
    <col min="38" max="39" width="12.42578125" bestFit="1" customWidth="1"/>
    <col min="40" max="40" width="13.7109375" bestFit="1" customWidth="1"/>
    <col min="41" max="41" width="12" bestFit="1" customWidth="1"/>
    <col min="42" max="42" width="12.7109375" bestFit="1" customWidth="1"/>
    <col min="43" max="43" width="11.5703125" bestFit="1" customWidth="1"/>
    <col min="44" max="44" width="13.42578125" bestFit="1" customWidth="1"/>
    <col min="45" max="45" width="12.7109375" bestFit="1" customWidth="1"/>
    <col min="46" max="46" width="11.7109375" bestFit="1" customWidth="1"/>
    <col min="47" max="47" width="12.140625" bestFit="1" customWidth="1"/>
    <col min="48" max="48" width="12.28515625" bestFit="1" customWidth="1"/>
    <col min="49" max="50" width="13.7109375" bestFit="1" customWidth="1"/>
    <col min="51" max="51" width="12.28515625" bestFit="1" customWidth="1"/>
    <col min="52" max="52" width="13.7109375" bestFit="1" customWidth="1"/>
    <col min="53" max="53" width="11.5703125" bestFit="1" customWidth="1"/>
    <col min="54" max="54" width="13.5703125" bestFit="1" customWidth="1"/>
    <col min="55" max="55" width="14" bestFit="1" customWidth="1"/>
    <col min="56" max="56" width="12.42578125" bestFit="1" customWidth="1"/>
    <col min="57" max="57" width="13.7109375" bestFit="1" customWidth="1"/>
    <col min="58" max="58" width="12.5703125" bestFit="1" customWidth="1"/>
    <col min="59" max="59" width="12.7109375" bestFit="1" customWidth="1"/>
    <col min="60" max="60" width="12.42578125" bestFit="1" customWidth="1"/>
    <col min="61" max="61" width="14.42578125" bestFit="1" customWidth="1"/>
    <col min="62" max="62" width="13.42578125" bestFit="1" customWidth="1"/>
    <col min="63" max="63" width="12.5703125" bestFit="1" customWidth="1"/>
    <col min="64" max="64" width="13.7109375" bestFit="1" customWidth="1"/>
    <col min="65" max="65" width="14.140625" bestFit="1" customWidth="1"/>
    <col min="66" max="66" width="12.7109375" bestFit="1" customWidth="1"/>
    <col min="67" max="67" width="12.85546875" bestFit="1" customWidth="1"/>
    <col min="68" max="68" width="14.28515625" bestFit="1" customWidth="1"/>
    <col min="69" max="69" width="11.5703125" bestFit="1" customWidth="1"/>
    <col min="70" max="70" width="12.5703125" bestFit="1" customWidth="1"/>
    <col min="71" max="72" width="12.42578125" bestFit="1" customWidth="1"/>
    <col min="73" max="73" width="12.5703125" bestFit="1" customWidth="1"/>
    <col min="74" max="74" width="11.28515625" bestFit="1" customWidth="1"/>
    <col min="75" max="75" width="11.85546875" bestFit="1" customWidth="1"/>
    <col min="76" max="76" width="13.42578125" bestFit="1" customWidth="1"/>
    <col min="77" max="77" width="14.7109375" bestFit="1" customWidth="1"/>
    <col min="78" max="78" width="11.42578125" bestFit="1" customWidth="1"/>
    <col min="79" max="79" width="12.28515625" bestFit="1" customWidth="1"/>
    <col min="80" max="80" width="11.140625" bestFit="1" customWidth="1"/>
    <col min="81" max="81" width="11.5703125" bestFit="1" customWidth="1"/>
    <col min="82" max="82" width="13.5703125" bestFit="1" customWidth="1"/>
    <col min="83" max="83" width="11.7109375" bestFit="1" customWidth="1"/>
    <col min="84" max="84" width="11.5703125" bestFit="1" customWidth="1"/>
    <col min="85" max="85" width="12.42578125" bestFit="1" customWidth="1"/>
    <col min="86" max="86" width="12.5703125" bestFit="1" customWidth="1"/>
    <col min="87" max="87" width="11.85546875" bestFit="1" customWidth="1"/>
    <col min="88" max="88" width="10.5703125" bestFit="1" customWidth="1"/>
    <col min="89" max="89" width="12.42578125" bestFit="1" customWidth="1"/>
    <col min="90" max="90" width="12.140625" bestFit="1" customWidth="1"/>
    <col min="91" max="91" width="11.7109375" bestFit="1" customWidth="1"/>
  </cols>
  <sheetData>
    <row r="1" spans="1:91" x14ac:dyDescent="0.25">
      <c r="A1" s="73" t="s">
        <v>763</v>
      </c>
      <c r="B1" s="73" t="s">
        <v>764</v>
      </c>
      <c r="C1" s="73" t="s">
        <v>761</v>
      </c>
      <c r="D1" s="73" t="s">
        <v>946</v>
      </c>
      <c r="E1" s="73" t="s">
        <v>765</v>
      </c>
      <c r="F1" s="73" t="s">
        <v>766</v>
      </c>
      <c r="G1" s="73" t="s">
        <v>767</v>
      </c>
      <c r="H1" s="73" t="s">
        <v>768</v>
      </c>
      <c r="I1" s="73" t="s">
        <v>770</v>
      </c>
      <c r="J1" s="73" t="s">
        <v>769</v>
      </c>
      <c r="K1" s="73" t="s">
        <v>771</v>
      </c>
      <c r="L1" s="73" t="s">
        <v>851</v>
      </c>
      <c r="M1" s="73" t="s">
        <v>850</v>
      </c>
      <c r="N1" s="73" t="s">
        <v>778</v>
      </c>
      <c r="O1" s="73" t="s">
        <v>777</v>
      </c>
      <c r="P1" s="73" t="s">
        <v>776</v>
      </c>
      <c r="Q1" s="73" t="s">
        <v>779</v>
      </c>
      <c r="R1" s="73" t="s">
        <v>772</v>
      </c>
      <c r="S1" s="73" t="s">
        <v>775</v>
      </c>
      <c r="T1" s="73" t="s">
        <v>773</v>
      </c>
      <c r="U1" s="73" t="s">
        <v>774</v>
      </c>
      <c r="V1" s="73" t="s">
        <v>847</v>
      </c>
      <c r="W1" s="73" t="s">
        <v>849</v>
      </c>
      <c r="X1" s="73" t="s">
        <v>848</v>
      </c>
      <c r="Y1" s="73" t="s">
        <v>846</v>
      </c>
      <c r="Z1" s="73" t="s">
        <v>837</v>
      </c>
      <c r="AA1" s="73" t="s">
        <v>838</v>
      </c>
      <c r="AB1" s="73" t="s">
        <v>842</v>
      </c>
      <c r="AC1" s="73" t="s">
        <v>836</v>
      </c>
      <c r="AD1" s="73" t="s">
        <v>835</v>
      </c>
      <c r="AE1" s="73" t="s">
        <v>841</v>
      </c>
      <c r="AF1" s="73" t="s">
        <v>840</v>
      </c>
      <c r="AG1" s="73" t="s">
        <v>843</v>
      </c>
      <c r="AH1" s="73" t="s">
        <v>839</v>
      </c>
      <c r="AI1" s="73" t="s">
        <v>844</v>
      </c>
      <c r="AJ1" s="73" t="s">
        <v>845</v>
      </c>
      <c r="AK1" s="73" t="s">
        <v>829</v>
      </c>
      <c r="AL1" s="73" t="s">
        <v>828</v>
      </c>
      <c r="AM1" s="73" t="s">
        <v>823</v>
      </c>
      <c r="AN1" s="73" t="s">
        <v>827</v>
      </c>
      <c r="AO1" s="73" t="s">
        <v>832</v>
      </c>
      <c r="AP1" s="73" t="s">
        <v>834</v>
      </c>
      <c r="AQ1" s="73" t="s">
        <v>824</v>
      </c>
      <c r="AR1" s="73" t="s">
        <v>826</v>
      </c>
      <c r="AS1" s="73" t="s">
        <v>822</v>
      </c>
      <c r="AT1" s="73" t="s">
        <v>830</v>
      </c>
      <c r="AU1" s="73" t="s">
        <v>831</v>
      </c>
      <c r="AV1" s="73" t="s">
        <v>833</v>
      </c>
      <c r="AW1" s="73" t="s">
        <v>825</v>
      </c>
      <c r="AX1" s="73" t="s">
        <v>813</v>
      </c>
      <c r="AY1" s="73" t="s">
        <v>816</v>
      </c>
      <c r="AZ1" s="73" t="s">
        <v>812</v>
      </c>
      <c r="BA1" s="73" t="s">
        <v>820</v>
      </c>
      <c r="BB1" s="73" t="s">
        <v>821</v>
      </c>
      <c r="BC1" s="73" t="s">
        <v>811</v>
      </c>
      <c r="BD1" s="73" t="s">
        <v>818</v>
      </c>
      <c r="BE1" s="73" t="s">
        <v>819</v>
      </c>
      <c r="BF1" s="73" t="s">
        <v>814</v>
      </c>
      <c r="BG1" s="73" t="s">
        <v>815</v>
      </c>
      <c r="BH1" s="73" t="s">
        <v>817</v>
      </c>
      <c r="BI1" s="73" t="s">
        <v>810</v>
      </c>
      <c r="BJ1" s="73" t="s">
        <v>804</v>
      </c>
      <c r="BK1" s="73" t="s">
        <v>809</v>
      </c>
      <c r="BL1" s="73" t="s">
        <v>808</v>
      </c>
      <c r="BM1" s="73" t="s">
        <v>807</v>
      </c>
      <c r="BN1" s="73" t="s">
        <v>802</v>
      </c>
      <c r="BO1" s="73" t="s">
        <v>801</v>
      </c>
      <c r="BP1" s="73" t="s">
        <v>806</v>
      </c>
      <c r="BQ1" s="73" t="s">
        <v>800</v>
      </c>
      <c r="BR1" s="73" t="s">
        <v>803</v>
      </c>
      <c r="BS1" s="73" t="s">
        <v>805</v>
      </c>
      <c r="BT1" s="73" t="s">
        <v>791</v>
      </c>
      <c r="BU1" s="73" t="s">
        <v>789</v>
      </c>
      <c r="BV1" s="73" t="s">
        <v>794</v>
      </c>
      <c r="BW1" s="73" t="s">
        <v>795</v>
      </c>
      <c r="BX1" s="73" t="s">
        <v>796</v>
      </c>
      <c r="BY1" s="73" t="s">
        <v>793</v>
      </c>
      <c r="BZ1" s="73" t="s">
        <v>797</v>
      </c>
      <c r="CA1" s="73" t="s">
        <v>790</v>
      </c>
      <c r="CB1" s="73" t="s">
        <v>792</v>
      </c>
      <c r="CC1" s="73" t="s">
        <v>798</v>
      </c>
      <c r="CD1" s="73" t="s">
        <v>799</v>
      </c>
      <c r="CE1" s="73" t="s">
        <v>787</v>
      </c>
      <c r="CF1" s="73" t="s">
        <v>788</v>
      </c>
      <c r="CG1" s="73" t="s">
        <v>785</v>
      </c>
      <c r="CH1" s="73" t="s">
        <v>784</v>
      </c>
      <c r="CI1" s="73" t="s">
        <v>786</v>
      </c>
      <c r="CJ1" s="73" t="s">
        <v>780</v>
      </c>
      <c r="CK1" s="73" t="s">
        <v>781</v>
      </c>
      <c r="CL1" s="73" t="s">
        <v>783</v>
      </c>
      <c r="CM1" s="73" t="s">
        <v>782</v>
      </c>
    </row>
    <row r="2" spans="1:91" x14ac:dyDescent="0.25">
      <c r="A2" s="74">
        <v>201612</v>
      </c>
      <c r="B2" s="74">
        <v>20001</v>
      </c>
      <c r="C2" s="75" t="s">
        <v>858</v>
      </c>
      <c r="D2" s="75" t="s">
        <v>852</v>
      </c>
      <c r="E2" s="77">
        <v>21790435</v>
      </c>
      <c r="F2" s="77">
        <v>17199412</v>
      </c>
      <c r="G2" s="77">
        <v>4591023</v>
      </c>
      <c r="H2" s="77">
        <v>96329</v>
      </c>
      <c r="I2" s="77">
        <v>146509</v>
      </c>
      <c r="J2" s="77">
        <v>894190</v>
      </c>
      <c r="K2" s="77">
        <v>5435033</v>
      </c>
      <c r="L2" s="77">
        <v>0</v>
      </c>
      <c r="M2" s="77">
        <v>3170920</v>
      </c>
      <c r="N2" s="77">
        <v>6259669</v>
      </c>
      <c r="O2" s="77">
        <v>769878</v>
      </c>
      <c r="P2" s="77">
        <v>230805</v>
      </c>
      <c r="Q2" s="77">
        <v>599266</v>
      </c>
      <c r="R2" s="77">
        <v>918575</v>
      </c>
      <c r="S2" s="77">
        <v>163499</v>
      </c>
      <c r="T2" s="77">
        <v>1054239</v>
      </c>
      <c r="U2" s="77">
        <v>3154916</v>
      </c>
      <c r="V2" s="77">
        <v>0</v>
      </c>
      <c r="W2" s="77">
        <v>0</v>
      </c>
      <c r="X2" s="77">
        <v>0</v>
      </c>
      <c r="Y2" s="77">
        <v>0</v>
      </c>
      <c r="Z2" s="77">
        <v>0</v>
      </c>
      <c r="AA2" s="77">
        <v>0</v>
      </c>
      <c r="AB2" s="77">
        <v>231</v>
      </c>
      <c r="AC2" s="77">
        <v>1305554188</v>
      </c>
      <c r="AD2" s="77">
        <v>70953742</v>
      </c>
      <c r="AE2" s="77">
        <v>0</v>
      </c>
      <c r="AF2" s="77">
        <v>0</v>
      </c>
      <c r="AG2" s="77">
        <v>0</v>
      </c>
      <c r="AH2" s="77">
        <v>0</v>
      </c>
      <c r="AI2" s="77">
        <v>1536845</v>
      </c>
      <c r="AJ2" s="77">
        <v>1537076</v>
      </c>
      <c r="AK2" s="77">
        <v>49915542</v>
      </c>
      <c r="AL2" s="77">
        <v>0</v>
      </c>
      <c r="AM2" s="77">
        <v>0</v>
      </c>
      <c r="AN2" s="77">
        <v>0</v>
      </c>
      <c r="AO2" s="77">
        <v>35198326</v>
      </c>
      <c r="AP2" s="77">
        <v>19855984</v>
      </c>
      <c r="AQ2" s="77">
        <v>0</v>
      </c>
      <c r="AR2" s="77">
        <v>0</v>
      </c>
      <c r="AS2" s="77">
        <v>0</v>
      </c>
      <c r="AT2" s="77">
        <v>10957303</v>
      </c>
      <c r="AU2" s="77">
        <v>0</v>
      </c>
      <c r="AV2" s="77">
        <v>3759913</v>
      </c>
      <c r="AW2" s="77">
        <v>0</v>
      </c>
      <c r="AX2" s="77">
        <v>1223185649</v>
      </c>
      <c r="AY2" s="77">
        <v>54828</v>
      </c>
      <c r="AZ2" s="77">
        <v>0</v>
      </c>
      <c r="BA2" s="77">
        <v>11077768</v>
      </c>
      <c r="BB2" s="77">
        <v>1182216</v>
      </c>
      <c r="BC2" s="77">
        <v>12662513</v>
      </c>
      <c r="BD2" s="77">
        <v>127791</v>
      </c>
      <c r="BE2" s="77">
        <v>337029</v>
      </c>
      <c r="BF2" s="77">
        <v>148658</v>
      </c>
      <c r="BG2" s="77">
        <v>5752</v>
      </c>
      <c r="BH2" s="77">
        <v>0</v>
      </c>
      <c r="BI2" s="77">
        <v>0</v>
      </c>
      <c r="BJ2" s="77">
        <v>0</v>
      </c>
      <c r="BK2" s="77">
        <v>0</v>
      </c>
      <c r="BL2" s="77">
        <v>0</v>
      </c>
      <c r="BM2" s="77">
        <v>11133417</v>
      </c>
      <c r="BN2" s="77">
        <v>1305554188</v>
      </c>
      <c r="BO2" s="77">
        <v>203523</v>
      </c>
      <c r="BP2" s="77">
        <v>1181335361</v>
      </c>
      <c r="BQ2" s="77">
        <v>9019999</v>
      </c>
      <c r="BR2" s="77">
        <v>18054358</v>
      </c>
      <c r="BS2" s="77">
        <v>0</v>
      </c>
      <c r="BT2" s="77">
        <v>0</v>
      </c>
      <c r="BU2" s="77">
        <v>127386</v>
      </c>
      <c r="BV2" s="77">
        <v>0</v>
      </c>
      <c r="BW2" s="77">
        <v>13986</v>
      </c>
      <c r="BX2" s="77">
        <v>150926</v>
      </c>
      <c r="BY2" s="77">
        <v>13986</v>
      </c>
      <c r="BZ2" s="77">
        <v>121973</v>
      </c>
      <c r="CA2" s="77">
        <v>38835883</v>
      </c>
      <c r="CB2" s="77">
        <v>201823</v>
      </c>
      <c r="CC2" s="77">
        <v>1309</v>
      </c>
      <c r="CD2" s="77">
        <v>274253</v>
      </c>
      <c r="CE2" s="77">
        <v>0</v>
      </c>
      <c r="CF2" s="77">
        <v>4315642</v>
      </c>
      <c r="CG2" s="77">
        <v>299418</v>
      </c>
      <c r="CH2" s="77">
        <v>525167128</v>
      </c>
      <c r="CI2" s="77">
        <v>44026499</v>
      </c>
      <c r="CJ2" s="77">
        <v>5660403</v>
      </c>
      <c r="CK2" s="77">
        <v>101436</v>
      </c>
      <c r="CL2" s="77">
        <v>682693004</v>
      </c>
      <c r="CM2" s="77"/>
    </row>
    <row r="3" spans="1:91" x14ac:dyDescent="0.25">
      <c r="A3" s="74">
        <v>201612</v>
      </c>
      <c r="B3" s="74">
        <v>20002</v>
      </c>
      <c r="C3" s="75" t="s">
        <v>853</v>
      </c>
      <c r="D3" s="75" t="s">
        <v>852</v>
      </c>
      <c r="E3" s="77">
        <v>19579559</v>
      </c>
      <c r="F3" s="77">
        <v>12720891</v>
      </c>
      <c r="G3" s="77">
        <v>6858668</v>
      </c>
      <c r="H3" s="77">
        <v>0</v>
      </c>
      <c r="I3" s="77">
        <v>1134725</v>
      </c>
      <c r="J3" s="77">
        <v>524135</v>
      </c>
      <c r="K3" s="77">
        <v>6248078</v>
      </c>
      <c r="L3" s="77">
        <v>0</v>
      </c>
      <c r="M3" s="77">
        <v>29698</v>
      </c>
      <c r="N3" s="77">
        <v>5348460</v>
      </c>
      <c r="O3" s="77">
        <v>182062</v>
      </c>
      <c r="P3" s="77">
        <v>0</v>
      </c>
      <c r="Q3" s="77">
        <v>1167786</v>
      </c>
      <c r="R3" s="77">
        <v>-61318</v>
      </c>
      <c r="S3" s="77">
        <v>13</v>
      </c>
      <c r="T3" s="77">
        <v>2030</v>
      </c>
      <c r="U3" s="77">
        <v>687953</v>
      </c>
      <c r="V3" s="77"/>
      <c r="W3" s="77">
        <v>58920225</v>
      </c>
      <c r="X3" s="77"/>
      <c r="Y3" s="77"/>
      <c r="Z3" s="77">
        <v>0</v>
      </c>
      <c r="AA3" s="77">
        <v>0</v>
      </c>
      <c r="AB3" s="77">
        <v>10916</v>
      </c>
      <c r="AC3" s="77">
        <v>862705082</v>
      </c>
      <c r="AD3" s="77">
        <v>49377596</v>
      </c>
      <c r="AE3" s="77">
        <v>4121</v>
      </c>
      <c r="AF3" s="77">
        <v>4121</v>
      </c>
      <c r="AG3" s="77">
        <v>0</v>
      </c>
      <c r="AH3" s="77">
        <v>0</v>
      </c>
      <c r="AI3" s="77">
        <v>66237</v>
      </c>
      <c r="AJ3" s="77">
        <v>77153</v>
      </c>
      <c r="AK3" s="77">
        <v>48717013</v>
      </c>
      <c r="AL3" s="77">
        <v>0</v>
      </c>
      <c r="AM3" s="77">
        <v>30583</v>
      </c>
      <c r="AN3" s="77">
        <v>0</v>
      </c>
      <c r="AO3" s="77">
        <v>44610623</v>
      </c>
      <c r="AP3" s="77">
        <v>0</v>
      </c>
      <c r="AQ3" s="77">
        <v>30583</v>
      </c>
      <c r="AR3" s="77">
        <v>0</v>
      </c>
      <c r="AS3" s="77">
        <v>0</v>
      </c>
      <c r="AT3" s="77">
        <v>0</v>
      </c>
      <c r="AU3" s="77">
        <v>0</v>
      </c>
      <c r="AV3" s="77">
        <v>4106390</v>
      </c>
      <c r="AW3" s="77">
        <v>0</v>
      </c>
      <c r="AX3" s="77">
        <v>813231166</v>
      </c>
      <c r="AY3" s="77">
        <v>35000</v>
      </c>
      <c r="AZ3" s="77">
        <v>0</v>
      </c>
      <c r="BA3" s="77">
        <v>0</v>
      </c>
      <c r="BB3" s="77">
        <v>630000</v>
      </c>
      <c r="BC3" s="77">
        <v>7011347</v>
      </c>
      <c r="BD3" s="77">
        <v>0</v>
      </c>
      <c r="BE3" s="77">
        <v>96320</v>
      </c>
      <c r="BF3" s="77">
        <v>0</v>
      </c>
      <c r="BG3" s="77">
        <v>61320</v>
      </c>
      <c r="BH3" s="77">
        <v>0</v>
      </c>
      <c r="BI3" s="77">
        <v>0</v>
      </c>
      <c r="BJ3" s="77">
        <v>0</v>
      </c>
      <c r="BK3" s="77">
        <v>21403</v>
      </c>
      <c r="BL3" s="77">
        <v>0</v>
      </c>
      <c r="BM3" s="77">
        <v>17318204</v>
      </c>
      <c r="BN3" s="77">
        <v>862705082</v>
      </c>
      <c r="BO3" s="77">
        <v>15482</v>
      </c>
      <c r="BP3" s="77">
        <v>782525652</v>
      </c>
      <c r="BQ3" s="77">
        <v>3026951</v>
      </c>
      <c r="BR3" s="77">
        <v>6354560</v>
      </c>
      <c r="BS3" s="77">
        <v>0</v>
      </c>
      <c r="BT3" s="77">
        <v>0</v>
      </c>
      <c r="BU3" s="77">
        <v>18145</v>
      </c>
      <c r="BV3" s="77">
        <v>0</v>
      </c>
      <c r="BW3" s="77">
        <v>0</v>
      </c>
      <c r="BX3" s="77">
        <v>5092</v>
      </c>
      <c r="BY3" s="77">
        <v>0</v>
      </c>
      <c r="BZ3" s="77">
        <v>0</v>
      </c>
      <c r="CA3" s="77">
        <v>133801</v>
      </c>
      <c r="CB3" s="77">
        <v>0</v>
      </c>
      <c r="CC3" s="77">
        <v>0</v>
      </c>
      <c r="CD3" s="77">
        <v>149299</v>
      </c>
      <c r="CE3" s="77">
        <v>33563095</v>
      </c>
      <c r="CF3" s="77">
        <v>0</v>
      </c>
      <c r="CG3" s="77">
        <v>668493</v>
      </c>
      <c r="CH3" s="77">
        <v>767694948</v>
      </c>
      <c r="CI3" s="77">
        <v>25999175</v>
      </c>
      <c r="CJ3" s="77">
        <v>4180674</v>
      </c>
      <c r="CK3" s="77">
        <v>205592</v>
      </c>
      <c r="CL3" s="77">
        <v>31225009</v>
      </c>
      <c r="CM3" s="77">
        <v>0</v>
      </c>
    </row>
    <row r="4" spans="1:91" x14ac:dyDescent="0.25">
      <c r="A4" s="74">
        <v>201612</v>
      </c>
      <c r="B4" s="74">
        <v>20003</v>
      </c>
      <c r="C4" s="75" t="s">
        <v>854</v>
      </c>
      <c r="D4" s="75" t="s">
        <v>852</v>
      </c>
      <c r="E4" s="77">
        <v>6854411</v>
      </c>
      <c r="F4" s="77">
        <v>4941032</v>
      </c>
      <c r="G4" s="77">
        <v>1913379</v>
      </c>
      <c r="H4" s="77">
        <v>7890</v>
      </c>
      <c r="I4" s="77">
        <v>81821</v>
      </c>
      <c r="J4" s="77">
        <v>288772</v>
      </c>
      <c r="K4" s="77">
        <v>2128220</v>
      </c>
      <c r="L4" s="77"/>
      <c r="M4" s="77">
        <v>4257</v>
      </c>
      <c r="N4" s="77">
        <v>1299184</v>
      </c>
      <c r="O4" s="77">
        <v>-32008</v>
      </c>
      <c r="P4" s="77">
        <v>16130</v>
      </c>
      <c r="Q4" s="77">
        <v>283729</v>
      </c>
      <c r="R4" s="77">
        <v>-67368</v>
      </c>
      <c r="S4" s="77">
        <v>8930</v>
      </c>
      <c r="T4" s="77">
        <v>42187</v>
      </c>
      <c r="U4" s="77">
        <v>815060</v>
      </c>
      <c r="V4" s="77"/>
      <c r="W4" s="77">
        <v>1244892</v>
      </c>
      <c r="X4" s="77"/>
      <c r="Y4" s="77"/>
      <c r="Z4" s="77"/>
      <c r="AA4" s="77"/>
      <c r="AB4" s="77">
        <v>19235159</v>
      </c>
      <c r="AC4" s="77">
        <v>307027215</v>
      </c>
      <c r="AD4" s="77">
        <v>12812022</v>
      </c>
      <c r="AE4" s="77">
        <v>25893</v>
      </c>
      <c r="AF4" s="77">
        <v>25893</v>
      </c>
      <c r="AG4" s="77">
        <v>0</v>
      </c>
      <c r="AH4" s="77"/>
      <c r="AI4" s="77">
        <v>51791</v>
      </c>
      <c r="AJ4" s="77">
        <v>19286950</v>
      </c>
      <c r="AK4" s="77">
        <v>10338893</v>
      </c>
      <c r="AL4" s="77">
        <v>0</v>
      </c>
      <c r="AM4" s="77">
        <v>49353</v>
      </c>
      <c r="AN4" s="77">
        <v>0</v>
      </c>
      <c r="AO4" s="77">
        <v>10798591</v>
      </c>
      <c r="AP4" s="77">
        <v>1015454</v>
      </c>
      <c r="AQ4" s="77">
        <v>49353</v>
      </c>
      <c r="AR4" s="77">
        <v>0</v>
      </c>
      <c r="AS4" s="77">
        <v>101842</v>
      </c>
      <c r="AT4" s="77">
        <v>0</v>
      </c>
      <c r="AU4" s="77">
        <v>0</v>
      </c>
      <c r="AV4" s="77">
        <v>-459698</v>
      </c>
      <c r="AW4" s="77">
        <v>0</v>
      </c>
      <c r="AX4" s="77">
        <v>294150386</v>
      </c>
      <c r="AY4" s="77"/>
      <c r="AZ4" s="77">
        <v>5928</v>
      </c>
      <c r="BA4" s="77">
        <v>0</v>
      </c>
      <c r="BB4" s="77">
        <v>1306480</v>
      </c>
      <c r="BC4" s="77">
        <v>3563527</v>
      </c>
      <c r="BD4" s="77">
        <v>55553</v>
      </c>
      <c r="BE4" s="77">
        <v>64807</v>
      </c>
      <c r="BF4" s="77"/>
      <c r="BG4" s="77">
        <v>9254</v>
      </c>
      <c r="BH4" s="77">
        <v>0</v>
      </c>
      <c r="BI4" s="77">
        <v>5644</v>
      </c>
      <c r="BJ4" s="77">
        <v>0</v>
      </c>
      <c r="BK4" s="77">
        <v>282032</v>
      </c>
      <c r="BL4" s="77">
        <v>0</v>
      </c>
      <c r="BM4" s="77">
        <v>3710686</v>
      </c>
      <c r="BN4" s="77">
        <v>307027215</v>
      </c>
      <c r="BO4" s="77">
        <v>22495</v>
      </c>
      <c r="BP4" s="77">
        <v>285675526</v>
      </c>
      <c r="BQ4" s="77">
        <v>327038</v>
      </c>
      <c r="BR4" s="77">
        <v>907043</v>
      </c>
      <c r="BS4" s="77"/>
      <c r="BT4" s="77"/>
      <c r="BU4" s="77"/>
      <c r="BV4" s="77">
        <v>4073</v>
      </c>
      <c r="BW4" s="77">
        <v>407625</v>
      </c>
      <c r="BX4" s="77">
        <v>5361</v>
      </c>
      <c r="BY4" s="77">
        <v>411698</v>
      </c>
      <c r="BZ4" s="77">
        <v>0</v>
      </c>
      <c r="CA4" s="77">
        <v>333451</v>
      </c>
      <c r="CB4" s="77">
        <v>563</v>
      </c>
      <c r="CC4" s="77">
        <v>0</v>
      </c>
      <c r="CD4" s="77">
        <v>481493</v>
      </c>
      <c r="CE4" s="77"/>
      <c r="CF4" s="77">
        <v>211058</v>
      </c>
      <c r="CG4" s="77">
        <v>0</v>
      </c>
      <c r="CH4" s="77">
        <v>278407089</v>
      </c>
      <c r="CI4" s="77">
        <v>16096304</v>
      </c>
      <c r="CJ4" s="77">
        <v>1015455</v>
      </c>
      <c r="CK4" s="77">
        <v>74609</v>
      </c>
      <c r="CL4" s="77">
        <v>10656056</v>
      </c>
      <c r="CM4" s="77"/>
    </row>
    <row r="5" spans="1:91" x14ac:dyDescent="0.25">
      <c r="A5" s="74">
        <v>201612</v>
      </c>
      <c r="B5" s="74">
        <v>20004</v>
      </c>
      <c r="C5" s="75" t="s">
        <v>859</v>
      </c>
      <c r="D5" s="75" t="s">
        <v>852</v>
      </c>
      <c r="E5" s="77">
        <v>15861423</v>
      </c>
      <c r="F5" s="77">
        <v>10465198</v>
      </c>
      <c r="G5" s="77">
        <v>5396225</v>
      </c>
      <c r="H5" s="77">
        <v>0</v>
      </c>
      <c r="I5" s="77">
        <v>2743291</v>
      </c>
      <c r="J5" s="77">
        <v>525290</v>
      </c>
      <c r="K5" s="77">
        <v>3178224</v>
      </c>
      <c r="L5" s="77">
        <v>0</v>
      </c>
      <c r="M5" s="77">
        <v>0</v>
      </c>
      <c r="N5" s="77">
        <v>2627561</v>
      </c>
      <c r="O5" s="77">
        <v>46579</v>
      </c>
      <c r="P5" s="77">
        <v>2734</v>
      </c>
      <c r="Q5" s="77">
        <v>579064</v>
      </c>
      <c r="R5" s="77">
        <v>166340</v>
      </c>
      <c r="S5" s="77">
        <v>0</v>
      </c>
      <c r="T5" s="77">
        <v>2110</v>
      </c>
      <c r="U5" s="77">
        <v>669800</v>
      </c>
      <c r="V5" s="77"/>
      <c r="W5" s="77"/>
      <c r="X5" s="77"/>
      <c r="Y5" s="77"/>
      <c r="Z5" s="77">
        <v>81</v>
      </c>
      <c r="AA5" s="77"/>
      <c r="AB5" s="77"/>
      <c r="AC5" s="77">
        <v>690526973</v>
      </c>
      <c r="AD5" s="77">
        <v>20661073</v>
      </c>
      <c r="AE5" s="77">
        <v>81</v>
      </c>
      <c r="AF5" s="77"/>
      <c r="AG5" s="77"/>
      <c r="AH5" s="77"/>
      <c r="AI5" s="77">
        <v>6642</v>
      </c>
      <c r="AJ5" s="77">
        <v>6642</v>
      </c>
      <c r="AK5" s="77">
        <v>1646001</v>
      </c>
      <c r="AL5" s="77">
        <v>0</v>
      </c>
      <c r="AM5" s="77">
        <v>0</v>
      </c>
      <c r="AN5" s="77">
        <v>0</v>
      </c>
      <c r="AO5" s="77">
        <v>1646001</v>
      </c>
      <c r="AP5" s="77">
        <v>18167028</v>
      </c>
      <c r="AQ5" s="77">
        <v>0</v>
      </c>
      <c r="AR5" s="77">
        <v>0</v>
      </c>
      <c r="AS5" s="77">
        <v>0</v>
      </c>
      <c r="AT5" s="77">
        <v>0</v>
      </c>
      <c r="AU5" s="77">
        <v>0</v>
      </c>
      <c r="AV5" s="77">
        <v>0</v>
      </c>
      <c r="AW5" s="77">
        <v>0</v>
      </c>
      <c r="AX5" s="77">
        <v>663860015</v>
      </c>
      <c r="AY5" s="77">
        <v>0</v>
      </c>
      <c r="AZ5" s="77">
        <v>0</v>
      </c>
      <c r="BA5" s="77">
        <v>6000000</v>
      </c>
      <c r="BB5" s="77">
        <v>848044</v>
      </c>
      <c r="BC5" s="77">
        <v>5625301</v>
      </c>
      <c r="BD5" s="77">
        <v>0</v>
      </c>
      <c r="BE5" s="77">
        <v>5885</v>
      </c>
      <c r="BF5" s="77">
        <v>5885</v>
      </c>
      <c r="BG5" s="77">
        <v>0</v>
      </c>
      <c r="BH5" s="77">
        <v>0</v>
      </c>
      <c r="BI5" s="77">
        <v>0</v>
      </c>
      <c r="BJ5" s="77">
        <v>0</v>
      </c>
      <c r="BK5" s="77">
        <v>0</v>
      </c>
      <c r="BL5" s="77">
        <v>0</v>
      </c>
      <c r="BM5" s="77">
        <v>0</v>
      </c>
      <c r="BN5" s="77">
        <v>690526973</v>
      </c>
      <c r="BO5" s="77">
        <v>7227</v>
      </c>
      <c r="BP5" s="77">
        <v>11162084</v>
      </c>
      <c r="BQ5" s="77">
        <v>1753569</v>
      </c>
      <c r="BR5" s="77">
        <v>647072630</v>
      </c>
      <c r="BS5" s="77">
        <v>0</v>
      </c>
      <c r="BT5" s="77">
        <v>0</v>
      </c>
      <c r="BU5" s="77">
        <v>0</v>
      </c>
      <c r="BV5" s="77">
        <v>0</v>
      </c>
      <c r="BW5" s="77">
        <v>0</v>
      </c>
      <c r="BX5" s="77">
        <v>0</v>
      </c>
      <c r="BY5" s="77">
        <v>0</v>
      </c>
      <c r="BZ5" s="77">
        <v>34548</v>
      </c>
      <c r="CA5" s="77">
        <v>0</v>
      </c>
      <c r="CB5" s="77">
        <v>0</v>
      </c>
      <c r="CC5" s="77">
        <v>4574</v>
      </c>
      <c r="CD5" s="77">
        <v>9889</v>
      </c>
      <c r="CE5" s="77">
        <v>0</v>
      </c>
      <c r="CF5" s="77">
        <v>0</v>
      </c>
      <c r="CG5" s="77">
        <v>68472</v>
      </c>
      <c r="CH5" s="77">
        <v>599942880</v>
      </c>
      <c r="CI5" s="77">
        <v>69364394</v>
      </c>
      <c r="CJ5" s="77">
        <v>2048497</v>
      </c>
      <c r="CK5" s="77">
        <v>0</v>
      </c>
      <c r="CL5" s="77">
        <v>19341420</v>
      </c>
      <c r="CM5" s="77">
        <v>0</v>
      </c>
    </row>
    <row r="6" spans="1:91" x14ac:dyDescent="0.25">
      <c r="A6" s="74">
        <v>201612</v>
      </c>
      <c r="B6" s="74">
        <v>20007</v>
      </c>
      <c r="C6" s="75" t="s">
        <v>857</v>
      </c>
      <c r="D6" s="75" t="s">
        <v>852</v>
      </c>
      <c r="E6" s="77">
        <v>3466164</v>
      </c>
      <c r="F6" s="77">
        <v>1764879</v>
      </c>
      <c r="G6" s="77">
        <v>1701285</v>
      </c>
      <c r="H6" s="77">
        <v>0</v>
      </c>
      <c r="I6" s="77">
        <v>393040</v>
      </c>
      <c r="J6" s="77">
        <v>159477</v>
      </c>
      <c r="K6" s="77">
        <v>1467722</v>
      </c>
      <c r="L6" s="77">
        <v>0</v>
      </c>
      <c r="M6" s="77">
        <v>0</v>
      </c>
      <c r="N6" s="77">
        <v>1038991</v>
      </c>
      <c r="O6" s="77">
        <v>110251</v>
      </c>
      <c r="P6" s="77">
        <v>14686</v>
      </c>
      <c r="Q6" s="77">
        <v>228147</v>
      </c>
      <c r="R6" s="77">
        <v>-88336</v>
      </c>
      <c r="S6" s="77">
        <v>3286</v>
      </c>
      <c r="T6" s="77">
        <v>17868</v>
      </c>
      <c r="U6" s="77">
        <v>230041</v>
      </c>
      <c r="V6" s="77">
        <v>54211</v>
      </c>
      <c r="W6" s="77">
        <v>16329316</v>
      </c>
      <c r="X6" s="77">
        <v>9.51</v>
      </c>
      <c r="Y6" s="77">
        <v>54211</v>
      </c>
      <c r="Z6" s="77">
        <v>2584</v>
      </c>
      <c r="AA6" s="77"/>
      <c r="AB6" s="77">
        <v>4220000</v>
      </c>
      <c r="AC6" s="77">
        <v>155737269</v>
      </c>
      <c r="AD6" s="77">
        <v>12259087</v>
      </c>
      <c r="AE6" s="77">
        <v>17321</v>
      </c>
      <c r="AF6" s="77">
        <v>14737</v>
      </c>
      <c r="AG6" s="77"/>
      <c r="AH6" s="77"/>
      <c r="AI6" s="77"/>
      <c r="AJ6" s="77">
        <v>4220000</v>
      </c>
      <c r="AK6" s="77">
        <v>3637913</v>
      </c>
      <c r="AL6" s="77"/>
      <c r="AM6" s="77">
        <v>43087</v>
      </c>
      <c r="AN6" s="77"/>
      <c r="AO6" s="77"/>
      <c r="AP6" s="77">
        <v>8008123</v>
      </c>
      <c r="AQ6" s="77">
        <v>43087</v>
      </c>
      <c r="AR6" s="77"/>
      <c r="AS6" s="77"/>
      <c r="AT6" s="77">
        <v>2337913</v>
      </c>
      <c r="AU6" s="77"/>
      <c r="AV6" s="77">
        <v>1300000</v>
      </c>
      <c r="AW6" s="77"/>
      <c r="AX6" s="77">
        <v>143473778</v>
      </c>
      <c r="AY6" s="77"/>
      <c r="AZ6" s="77">
        <v>3502</v>
      </c>
      <c r="BA6" s="77"/>
      <c r="BB6" s="77">
        <v>569964</v>
      </c>
      <c r="BC6" s="77">
        <v>1377934</v>
      </c>
      <c r="BD6" s="77"/>
      <c r="BE6" s="77">
        <v>4404</v>
      </c>
      <c r="BF6" s="77"/>
      <c r="BG6" s="77">
        <v>4404</v>
      </c>
      <c r="BH6" s="77"/>
      <c r="BI6" s="77"/>
      <c r="BJ6" s="77"/>
      <c r="BK6" s="77">
        <v>18241</v>
      </c>
      <c r="BL6" s="77"/>
      <c r="BM6" s="77">
        <v>8000000</v>
      </c>
      <c r="BN6" s="77">
        <v>155737269</v>
      </c>
      <c r="BO6" s="77">
        <v>17683</v>
      </c>
      <c r="BP6" s="77">
        <v>134074101</v>
      </c>
      <c r="BQ6" s="77">
        <v>245652</v>
      </c>
      <c r="BR6" s="77"/>
      <c r="BS6" s="77"/>
      <c r="BT6" s="77"/>
      <c r="BU6" s="77"/>
      <c r="BV6" s="77"/>
      <c r="BW6" s="77">
        <v>97622</v>
      </c>
      <c r="BX6" s="77">
        <v>3946</v>
      </c>
      <c r="BY6" s="77">
        <v>97622</v>
      </c>
      <c r="BZ6" s="77"/>
      <c r="CA6" s="77"/>
      <c r="CB6" s="77"/>
      <c r="CC6" s="77">
        <v>1368</v>
      </c>
      <c r="CD6" s="77">
        <v>158777</v>
      </c>
      <c r="CE6" s="77"/>
      <c r="CF6" s="77">
        <v>57634</v>
      </c>
      <c r="CG6" s="77">
        <v>20327</v>
      </c>
      <c r="CH6" s="77">
        <v>139032341</v>
      </c>
      <c r="CI6" s="77">
        <v>13625419</v>
      </c>
      <c r="CJ6" s="77">
        <v>810844</v>
      </c>
      <c r="CK6" s="77">
        <v>48179</v>
      </c>
      <c r="CL6" s="77">
        <v>2428321</v>
      </c>
      <c r="CM6" s="77"/>
    </row>
    <row r="7" spans="1:91" x14ac:dyDescent="0.25">
      <c r="A7" s="74">
        <v>201612</v>
      </c>
      <c r="B7" s="74">
        <v>20008</v>
      </c>
      <c r="C7" s="75" t="s">
        <v>855</v>
      </c>
      <c r="D7" s="75" t="s">
        <v>852</v>
      </c>
      <c r="E7" s="77">
        <v>522627</v>
      </c>
      <c r="F7" s="77">
        <v>376271</v>
      </c>
      <c r="G7" s="77">
        <v>146356</v>
      </c>
      <c r="H7" s="77">
        <v>69159</v>
      </c>
      <c r="I7" s="77">
        <v>10624</v>
      </c>
      <c r="J7" s="77">
        <v>2882</v>
      </c>
      <c r="K7" s="77">
        <v>207773</v>
      </c>
      <c r="L7" s="77">
        <v>0</v>
      </c>
      <c r="M7" s="77">
        <v>0</v>
      </c>
      <c r="N7" s="77">
        <v>127376</v>
      </c>
      <c r="O7" s="77">
        <v>-5796</v>
      </c>
      <c r="P7" s="77">
        <v>1573</v>
      </c>
      <c r="Q7" s="77">
        <v>28045</v>
      </c>
      <c r="R7" s="77">
        <v>-58835</v>
      </c>
      <c r="S7" s="77">
        <v>115</v>
      </c>
      <c r="T7" s="77"/>
      <c r="U7" s="77">
        <v>25669</v>
      </c>
      <c r="V7" s="77"/>
      <c r="W7" s="77">
        <v>503671</v>
      </c>
      <c r="X7" s="77"/>
      <c r="Y7" s="77"/>
      <c r="Z7" s="77">
        <v>44</v>
      </c>
      <c r="AA7" s="77"/>
      <c r="AB7" s="77">
        <v>5129098</v>
      </c>
      <c r="AC7" s="77">
        <v>22518602</v>
      </c>
      <c r="AD7" s="77">
        <v>3372656</v>
      </c>
      <c r="AE7" s="77">
        <v>2241</v>
      </c>
      <c r="AF7" s="77">
        <v>2197</v>
      </c>
      <c r="AG7" s="77"/>
      <c r="AH7" s="77"/>
      <c r="AI7" s="77"/>
      <c r="AJ7" s="77">
        <v>5129098</v>
      </c>
      <c r="AK7" s="77">
        <v>3203325</v>
      </c>
      <c r="AL7" s="77"/>
      <c r="AM7" s="77"/>
      <c r="AN7" s="77"/>
      <c r="AO7" s="77"/>
      <c r="AP7" s="77">
        <v>99331</v>
      </c>
      <c r="AQ7" s="77"/>
      <c r="AR7" s="77"/>
      <c r="AS7" s="77"/>
      <c r="AT7" s="77">
        <v>3203325</v>
      </c>
      <c r="AU7" s="77"/>
      <c r="AV7" s="77"/>
      <c r="AW7" s="77"/>
      <c r="AX7" s="77">
        <v>19145944</v>
      </c>
      <c r="AY7" s="77"/>
      <c r="AZ7" s="77">
        <v>58</v>
      </c>
      <c r="BA7" s="77"/>
      <c r="BB7" s="77">
        <v>70000</v>
      </c>
      <c r="BC7" s="77">
        <v>244845</v>
      </c>
      <c r="BD7" s="77"/>
      <c r="BE7" s="77">
        <v>1</v>
      </c>
      <c r="BF7" s="77"/>
      <c r="BG7" s="77">
        <v>1</v>
      </c>
      <c r="BH7" s="77"/>
      <c r="BI7" s="77"/>
      <c r="BJ7" s="77"/>
      <c r="BK7" s="77"/>
      <c r="BL7" s="77"/>
      <c r="BM7" s="77"/>
      <c r="BN7" s="77">
        <v>22518602</v>
      </c>
      <c r="BO7" s="77">
        <v>812</v>
      </c>
      <c r="BP7" s="77">
        <v>18901042</v>
      </c>
      <c r="BQ7" s="77">
        <v>28408</v>
      </c>
      <c r="BR7" s="77"/>
      <c r="BS7" s="77"/>
      <c r="BT7" s="77"/>
      <c r="BU7" s="77"/>
      <c r="BV7" s="77"/>
      <c r="BW7" s="77"/>
      <c r="BX7" s="77">
        <v>175</v>
      </c>
      <c r="BY7" s="77"/>
      <c r="BZ7" s="77">
        <v>969</v>
      </c>
      <c r="CA7" s="77"/>
      <c r="CB7" s="77"/>
      <c r="CC7" s="77">
        <v>5665</v>
      </c>
      <c r="CD7" s="77">
        <v>192</v>
      </c>
      <c r="CE7" s="77"/>
      <c r="CF7" s="77">
        <v>1045802</v>
      </c>
      <c r="CG7" s="77">
        <v>2760</v>
      </c>
      <c r="CH7" s="77">
        <v>19223975</v>
      </c>
      <c r="CI7" s="77">
        <v>1383506</v>
      </c>
      <c r="CJ7" s="77">
        <v>99331</v>
      </c>
      <c r="CK7" s="77">
        <v>47879</v>
      </c>
      <c r="CL7" s="77">
        <v>778459</v>
      </c>
      <c r="CM7" s="77"/>
    </row>
    <row r="8" spans="1:91" x14ac:dyDescent="0.25">
      <c r="A8" s="74">
        <v>201612</v>
      </c>
      <c r="B8" s="74">
        <v>20009</v>
      </c>
      <c r="C8" s="75" t="s">
        <v>856</v>
      </c>
      <c r="D8" s="75" t="s">
        <v>852</v>
      </c>
      <c r="E8" s="77">
        <v>10148688</v>
      </c>
      <c r="F8" s="77">
        <v>7156906</v>
      </c>
      <c r="G8" s="77">
        <v>2991782</v>
      </c>
      <c r="H8" s="77">
        <v>0</v>
      </c>
      <c r="I8" s="77">
        <v>1031879</v>
      </c>
      <c r="J8" s="77">
        <v>618343</v>
      </c>
      <c r="K8" s="77">
        <v>2578246</v>
      </c>
      <c r="L8" s="77">
        <v>0</v>
      </c>
      <c r="M8" s="77">
        <v>732</v>
      </c>
      <c r="N8" s="77">
        <v>2152158</v>
      </c>
      <c r="O8" s="77">
        <v>138094</v>
      </c>
      <c r="P8" s="77">
        <v>0</v>
      </c>
      <c r="Q8" s="77">
        <v>473379</v>
      </c>
      <c r="R8" s="77">
        <v>-3845</v>
      </c>
      <c r="S8" s="77">
        <v>14</v>
      </c>
      <c r="T8" s="77">
        <v>7788</v>
      </c>
      <c r="U8" s="77">
        <v>292655</v>
      </c>
      <c r="V8" s="77"/>
      <c r="W8" s="77">
        <v>103567563</v>
      </c>
      <c r="X8" s="77"/>
      <c r="Y8" s="77"/>
      <c r="Z8" s="77"/>
      <c r="AA8" s="77"/>
      <c r="AB8" s="77"/>
      <c r="AC8" s="77">
        <v>437012074</v>
      </c>
      <c r="AD8" s="77">
        <v>21980047</v>
      </c>
      <c r="AE8" s="77">
        <v>74343</v>
      </c>
      <c r="AF8" s="77">
        <v>74343</v>
      </c>
      <c r="AG8" s="77"/>
      <c r="AH8" s="77"/>
      <c r="AI8" s="77"/>
      <c r="AJ8" s="77">
        <v>0</v>
      </c>
      <c r="AK8" s="77">
        <v>15517</v>
      </c>
      <c r="AL8" s="77">
        <v>0</v>
      </c>
      <c r="AM8" s="77">
        <v>0</v>
      </c>
      <c r="AN8" s="77">
        <v>0</v>
      </c>
      <c r="AO8" s="77">
        <v>0</v>
      </c>
      <c r="AP8" s="77">
        <v>20247280</v>
      </c>
      <c r="AQ8" s="77">
        <v>0</v>
      </c>
      <c r="AR8" s="77">
        <v>0</v>
      </c>
      <c r="AS8" s="77">
        <v>0</v>
      </c>
      <c r="AT8" s="77">
        <v>15517</v>
      </c>
      <c r="AU8" s="77">
        <v>0</v>
      </c>
      <c r="AV8" s="77">
        <v>0</v>
      </c>
      <c r="AW8" s="77">
        <v>0</v>
      </c>
      <c r="AX8" s="77">
        <v>412832027</v>
      </c>
      <c r="AY8" s="77">
        <v>0</v>
      </c>
      <c r="AZ8" s="77">
        <v>35266</v>
      </c>
      <c r="BA8" s="77">
        <v>2200000</v>
      </c>
      <c r="BB8" s="77">
        <v>1717250</v>
      </c>
      <c r="BC8" s="77">
        <v>3072428</v>
      </c>
      <c r="BD8" s="77">
        <v>0</v>
      </c>
      <c r="BE8" s="77">
        <v>0</v>
      </c>
      <c r="BF8" s="77">
        <v>0</v>
      </c>
      <c r="BG8" s="77">
        <v>0</v>
      </c>
      <c r="BH8" s="77">
        <v>0</v>
      </c>
      <c r="BI8" s="77">
        <v>0</v>
      </c>
      <c r="BJ8" s="77">
        <v>0</v>
      </c>
      <c r="BK8" s="77">
        <v>12788</v>
      </c>
      <c r="BL8" s="77">
        <v>0</v>
      </c>
      <c r="BM8" s="77">
        <v>0</v>
      </c>
      <c r="BN8" s="77">
        <v>437012074</v>
      </c>
      <c r="BO8" s="77">
        <v>5332</v>
      </c>
      <c r="BP8" s="77">
        <v>405196560</v>
      </c>
      <c r="BQ8" s="77">
        <v>574135</v>
      </c>
      <c r="BR8" s="77">
        <v>4514986</v>
      </c>
      <c r="BS8" s="77">
        <v>0</v>
      </c>
      <c r="BT8" s="77">
        <v>0</v>
      </c>
      <c r="BU8" s="77">
        <v>15378</v>
      </c>
      <c r="BV8" s="77">
        <v>0</v>
      </c>
      <c r="BW8" s="77">
        <v>0</v>
      </c>
      <c r="BX8" s="77">
        <v>28</v>
      </c>
      <c r="BY8" s="77">
        <v>0</v>
      </c>
      <c r="BZ8" s="77">
        <v>0</v>
      </c>
      <c r="CA8" s="77">
        <v>0</v>
      </c>
      <c r="CB8" s="77">
        <v>0</v>
      </c>
      <c r="CC8" s="77">
        <v>1133</v>
      </c>
      <c r="CD8" s="77">
        <v>27937</v>
      </c>
      <c r="CE8" s="77">
        <v>0</v>
      </c>
      <c r="CF8" s="77">
        <v>0</v>
      </c>
      <c r="CG8" s="77">
        <v>0</v>
      </c>
      <c r="CH8" s="77">
        <v>390028238</v>
      </c>
      <c r="CI8" s="77">
        <v>0</v>
      </c>
      <c r="CJ8" s="77">
        <v>1678778</v>
      </c>
      <c r="CK8" s="77">
        <v>375000</v>
      </c>
      <c r="CL8" s="77">
        <v>45984893</v>
      </c>
      <c r="CM8" s="77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4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8.85546875" style="1" hidden="1" customWidth="1"/>
    <col min="2" max="2" width="16.140625" style="1" hidden="1" customWidth="1"/>
    <col min="3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A3" s="1" t="s">
        <v>874</v>
      </c>
      <c r="C3" s="81" t="s">
        <v>889</v>
      </c>
      <c r="D3" s="81"/>
      <c r="E3" s="81"/>
      <c r="F3" s="81"/>
    </row>
    <row r="4" spans="1:6" s="20" customFormat="1" ht="30" customHeight="1" x14ac:dyDescent="0.25">
      <c r="C4" s="9"/>
      <c r="D4" s="9"/>
      <c r="E4" s="11"/>
      <c r="F4" s="7" t="s">
        <v>628</v>
      </c>
    </row>
    <row r="5" spans="1:6" s="20" customFormat="1" x14ac:dyDescent="0.25">
      <c r="C5" s="9"/>
      <c r="D5" s="9"/>
      <c r="E5" s="11" t="s">
        <v>44</v>
      </c>
      <c r="F5" s="7"/>
    </row>
    <row r="6" spans="1:6" x14ac:dyDescent="0.25">
      <c r="A6" s="1" t="s">
        <v>642</v>
      </c>
      <c r="B6" s="1" t="str">
        <f>"BAL_BO_"&amp;A6</f>
        <v>BAL_BO_Akac</v>
      </c>
      <c r="C6" s="9" t="s">
        <v>0</v>
      </c>
      <c r="D6" s="9"/>
      <c r="E6" s="9" t="s">
        <v>45</v>
      </c>
      <c r="F6" s="10">
        <v>852695</v>
      </c>
    </row>
    <row r="7" spans="1:6" x14ac:dyDescent="0.25">
      <c r="A7" s="1" t="s">
        <v>643</v>
      </c>
      <c r="B7" s="1" t="str">
        <f t="shared" ref="B7:B70" si="0">"BAL_BO_"&amp;A7</f>
        <v>BAL_BO_Agb</v>
      </c>
      <c r="C7" s="9" t="s">
        <v>1</v>
      </c>
      <c r="D7" s="9"/>
      <c r="E7" s="9" t="s">
        <v>46</v>
      </c>
      <c r="F7" s="10">
        <v>0</v>
      </c>
    </row>
    <row r="8" spans="1:6" x14ac:dyDescent="0.25">
      <c r="A8" s="1" t="s">
        <v>471</v>
      </c>
      <c r="B8" s="1" t="str">
        <f t="shared" si="0"/>
        <v>BAL_BO_Atkc</v>
      </c>
      <c r="C8" s="9" t="s">
        <v>2</v>
      </c>
      <c r="D8" s="9"/>
      <c r="E8" s="9" t="s">
        <v>47</v>
      </c>
      <c r="F8" s="10">
        <v>793107162</v>
      </c>
    </row>
    <row r="9" spans="1:6" x14ac:dyDescent="0.25">
      <c r="A9" s="1" t="s">
        <v>472</v>
      </c>
      <c r="B9" s="1" t="str">
        <f t="shared" si="0"/>
        <v>BAL_BO_Autd</v>
      </c>
      <c r="C9" s="9" t="s">
        <v>3</v>
      </c>
      <c r="D9" s="9"/>
      <c r="E9" s="9" t="s">
        <v>48</v>
      </c>
      <c r="F9" s="10">
        <v>2719496599</v>
      </c>
    </row>
    <row r="10" spans="1:6" x14ac:dyDescent="0.25">
      <c r="A10" s="1" t="s">
        <v>473</v>
      </c>
      <c r="B10" s="1" t="str">
        <f t="shared" si="0"/>
        <v>BAL_BO_Auta</v>
      </c>
      <c r="C10" s="9" t="s">
        <v>4</v>
      </c>
      <c r="D10" s="9"/>
      <c r="E10" s="9" t="s">
        <v>49</v>
      </c>
      <c r="F10" s="10">
        <v>1059470</v>
      </c>
    </row>
    <row r="11" spans="1:6" x14ac:dyDescent="0.25">
      <c r="A11" s="1" t="s">
        <v>474</v>
      </c>
      <c r="B11" s="1" t="str">
        <f t="shared" si="0"/>
        <v>BAL_BO_Aod</v>
      </c>
      <c r="C11" s="9" t="s">
        <v>5</v>
      </c>
      <c r="D11" s="9"/>
      <c r="E11" s="9" t="s">
        <v>50</v>
      </c>
      <c r="F11" s="10">
        <v>170495297</v>
      </c>
    </row>
    <row r="12" spans="1:6" x14ac:dyDescent="0.25">
      <c r="A12" s="1" t="s">
        <v>475</v>
      </c>
      <c r="B12" s="1" t="str">
        <f t="shared" si="0"/>
        <v>BAL_BO_Aoa</v>
      </c>
      <c r="C12" s="9" t="s">
        <v>6</v>
      </c>
      <c r="D12" s="9"/>
      <c r="E12" s="9" t="s">
        <v>51</v>
      </c>
      <c r="F12" s="10">
        <v>33563095</v>
      </c>
    </row>
    <row r="13" spans="1:6" x14ac:dyDescent="0.25">
      <c r="A13" s="1" t="s">
        <v>644</v>
      </c>
      <c r="B13" s="1" t="str">
        <f t="shared" si="0"/>
        <v>BAL_BO_Aak</v>
      </c>
      <c r="C13" s="9" t="s">
        <v>7</v>
      </c>
      <c r="D13" s="9"/>
      <c r="E13" s="9" t="s">
        <v>52</v>
      </c>
      <c r="F13" s="10">
        <v>5630136</v>
      </c>
    </row>
    <row r="14" spans="1:6" x14ac:dyDescent="0.25">
      <c r="A14" s="1" t="s">
        <v>645</v>
      </c>
      <c r="B14" s="1" t="str">
        <f t="shared" si="0"/>
        <v>BAL_BO_Akav</v>
      </c>
      <c r="C14" s="9" t="s">
        <v>8</v>
      </c>
      <c r="D14" s="9"/>
      <c r="E14" s="9" t="s">
        <v>53</v>
      </c>
      <c r="F14" s="10">
        <v>160909</v>
      </c>
    </row>
    <row r="15" spans="1:6" x14ac:dyDescent="0.25">
      <c r="A15" s="1" t="s">
        <v>646</v>
      </c>
      <c r="B15" s="1" t="str">
        <f t="shared" si="0"/>
        <v>BAL_BO_Aktv</v>
      </c>
      <c r="C15" s="9" t="s">
        <v>9</v>
      </c>
      <c r="D15" s="9"/>
      <c r="E15" s="9" t="s">
        <v>54</v>
      </c>
      <c r="F15" s="10">
        <v>39303135</v>
      </c>
    </row>
    <row r="16" spans="1:6" x14ac:dyDescent="0.25">
      <c r="A16" s="1" t="s">
        <v>647</v>
      </c>
      <c r="B16" s="1" t="str">
        <f t="shared" si="0"/>
        <v>BAL_BO_Aatp</v>
      </c>
      <c r="C16" s="9" t="s">
        <v>10</v>
      </c>
      <c r="D16" s="9"/>
      <c r="E16" s="9" t="s">
        <v>55</v>
      </c>
      <c r="F16" s="10">
        <v>0</v>
      </c>
    </row>
    <row r="17" spans="1:6" x14ac:dyDescent="0.25">
      <c r="A17" s="1" t="s">
        <v>648</v>
      </c>
      <c r="B17" s="1" t="str">
        <f t="shared" si="0"/>
        <v>BAL_BO_Aia</v>
      </c>
      <c r="C17" s="9" t="s">
        <v>11</v>
      </c>
      <c r="D17" s="9"/>
      <c r="E17" s="9" t="s">
        <v>56</v>
      </c>
      <c r="F17" s="10">
        <v>202386</v>
      </c>
    </row>
    <row r="18" spans="1:6" x14ac:dyDescent="0.25">
      <c r="A18" s="1" t="s">
        <v>731</v>
      </c>
      <c r="B18" s="1" t="str">
        <f t="shared" si="0"/>
        <v>BAL_BO_AgbTot</v>
      </c>
      <c r="C18" s="9" t="s">
        <v>12</v>
      </c>
      <c r="D18" s="9"/>
      <c r="E18" s="9" t="s">
        <v>57</v>
      </c>
      <c r="F18" s="10">
        <v>523306</v>
      </c>
    </row>
    <row r="19" spans="1:6" x14ac:dyDescent="0.25">
      <c r="A19" s="1" t="s">
        <v>649</v>
      </c>
      <c r="B19" s="1" t="str">
        <f t="shared" si="0"/>
        <v>BAL_BO_Aie</v>
      </c>
      <c r="C19" s="9"/>
      <c r="D19" s="9" t="s">
        <v>707</v>
      </c>
      <c r="E19" s="9" t="s">
        <v>58</v>
      </c>
      <c r="F19" s="10">
        <v>4073</v>
      </c>
    </row>
    <row r="20" spans="1:6" x14ac:dyDescent="0.25">
      <c r="A20" s="1" t="s">
        <v>650</v>
      </c>
      <c r="B20" s="1" t="str">
        <f t="shared" si="0"/>
        <v>BAL_BO_Ade</v>
      </c>
      <c r="C20" s="9"/>
      <c r="D20" s="9" t="s">
        <v>708</v>
      </c>
      <c r="E20" s="9" t="s">
        <v>59</v>
      </c>
      <c r="F20" s="10">
        <v>519233</v>
      </c>
    </row>
    <row r="21" spans="1:6" x14ac:dyDescent="0.25">
      <c r="A21" s="1" t="s">
        <v>651</v>
      </c>
      <c r="B21" s="1" t="str">
        <f t="shared" si="0"/>
        <v>BAL_BO_Axma</v>
      </c>
      <c r="C21" s="9" t="s">
        <v>13</v>
      </c>
      <c r="D21" s="9"/>
      <c r="E21" s="9" t="s">
        <v>60</v>
      </c>
      <c r="F21" s="10">
        <v>165528</v>
      </c>
    </row>
    <row r="22" spans="1:6" x14ac:dyDescent="0.25">
      <c r="A22" s="1" t="s">
        <v>652</v>
      </c>
      <c r="B22" s="1" t="str">
        <f t="shared" si="0"/>
        <v>BAL_BO_Aas</v>
      </c>
      <c r="C22" s="9" t="s">
        <v>39</v>
      </c>
      <c r="D22" s="9"/>
      <c r="E22" s="9" t="s">
        <v>61</v>
      </c>
      <c r="F22" s="10">
        <v>157490</v>
      </c>
    </row>
    <row r="23" spans="1:6" x14ac:dyDescent="0.25">
      <c r="A23" s="1" t="s">
        <v>655</v>
      </c>
      <c r="B23" s="1" t="str">
        <f t="shared" si="0"/>
        <v>BAL_BO_Aus</v>
      </c>
      <c r="C23" s="9" t="s">
        <v>40</v>
      </c>
      <c r="D23" s="9"/>
      <c r="E23" s="9" t="s">
        <v>62</v>
      </c>
      <c r="F23" s="10">
        <v>14049</v>
      </c>
    </row>
    <row r="24" spans="1:6" x14ac:dyDescent="0.25">
      <c r="A24" s="1" t="s">
        <v>653</v>
      </c>
      <c r="B24" s="1" t="str">
        <f t="shared" si="0"/>
        <v>BAL_BO_Aamb</v>
      </c>
      <c r="C24" s="9" t="s">
        <v>41</v>
      </c>
      <c r="D24" s="9"/>
      <c r="E24" s="9" t="s">
        <v>63</v>
      </c>
      <c r="F24" s="10">
        <v>1101840</v>
      </c>
    </row>
    <row r="25" spans="1:6" x14ac:dyDescent="0.25">
      <c r="A25" s="1" t="s">
        <v>654</v>
      </c>
      <c r="B25" s="1" t="str">
        <f t="shared" si="0"/>
        <v>BAL_BO_Axa</v>
      </c>
      <c r="C25" s="9" t="s">
        <v>42</v>
      </c>
      <c r="D25" s="9"/>
      <c r="E25" s="9" t="s">
        <v>64</v>
      </c>
      <c r="F25" s="10">
        <v>14975752</v>
      </c>
    </row>
    <row r="26" spans="1:6" x14ac:dyDescent="0.25">
      <c r="A26" s="1" t="s">
        <v>656</v>
      </c>
      <c r="B26" s="1" t="str">
        <f t="shared" si="0"/>
        <v>BAL_BO_Apap</v>
      </c>
      <c r="C26" s="9" t="s">
        <v>43</v>
      </c>
      <c r="D26" s="9"/>
      <c r="E26" s="9" t="s">
        <v>65</v>
      </c>
      <c r="F26" s="10">
        <v>272554</v>
      </c>
    </row>
    <row r="27" spans="1:6" x14ac:dyDescent="0.25">
      <c r="A27" s="1" t="s">
        <v>476</v>
      </c>
      <c r="B27" s="1" t="str">
        <f t="shared" si="0"/>
        <v>BAL_BO_ATot</v>
      </c>
      <c r="C27" s="9"/>
      <c r="D27" s="9"/>
      <c r="E27" s="11" t="s">
        <v>66</v>
      </c>
      <c r="F27" s="10">
        <v>3781081403</v>
      </c>
    </row>
    <row r="28" spans="1:6" x14ac:dyDescent="0.25">
      <c r="B28" s="1" t="str">
        <f t="shared" si="0"/>
        <v>BAL_BO_</v>
      </c>
      <c r="C28" s="9"/>
      <c r="D28" s="9"/>
      <c r="E28" s="9"/>
      <c r="F28" s="12"/>
    </row>
    <row r="29" spans="1:6" x14ac:dyDescent="0.25">
      <c r="B29" s="1" t="str">
        <f t="shared" si="0"/>
        <v>BAL_BO_</v>
      </c>
      <c r="C29" s="9"/>
      <c r="D29" s="9"/>
      <c r="E29" s="11" t="s">
        <v>67</v>
      </c>
      <c r="F29" s="12"/>
    </row>
    <row r="30" spans="1:6" x14ac:dyDescent="0.25">
      <c r="B30" s="1" t="str">
        <f t="shared" si="0"/>
        <v>BAL_BO_</v>
      </c>
      <c r="C30" s="9"/>
      <c r="D30" s="9"/>
      <c r="E30" s="9"/>
      <c r="F30" s="12"/>
    </row>
    <row r="31" spans="1:6" x14ac:dyDescent="0.25">
      <c r="B31" s="1" t="str">
        <f t="shared" si="0"/>
        <v>BAL_BO_</v>
      </c>
      <c r="C31" s="9"/>
      <c r="D31" s="9"/>
      <c r="E31" s="11" t="s">
        <v>68</v>
      </c>
      <c r="F31" s="12"/>
    </row>
    <row r="32" spans="1:6" x14ac:dyDescent="0.25">
      <c r="A32" s="1" t="s">
        <v>658</v>
      </c>
      <c r="B32" s="1" t="str">
        <f t="shared" si="0"/>
        <v>BAL_BO_PGkc</v>
      </c>
      <c r="C32" s="9" t="s">
        <v>0</v>
      </c>
      <c r="D32" s="9"/>
      <c r="E32" s="9" t="s">
        <v>69</v>
      </c>
      <c r="F32" s="10">
        <v>676903577</v>
      </c>
    </row>
    <row r="33" spans="1:6" x14ac:dyDescent="0.25">
      <c r="A33" s="1" t="s">
        <v>659</v>
      </c>
      <c r="B33" s="1" t="str">
        <f t="shared" si="0"/>
        <v>BAL_BO_PGiag</v>
      </c>
      <c r="C33" s="9" t="s">
        <v>1</v>
      </c>
      <c r="D33" s="9"/>
      <c r="E33" s="9" t="s">
        <v>70</v>
      </c>
      <c r="F33" s="10">
        <v>0</v>
      </c>
    </row>
    <row r="34" spans="1:6" x14ac:dyDescent="0.25">
      <c r="A34" s="1" t="s">
        <v>660</v>
      </c>
      <c r="B34" s="1" t="str">
        <f t="shared" si="0"/>
        <v>BAL_BO_PGip</v>
      </c>
      <c r="C34" s="9" t="s">
        <v>2</v>
      </c>
      <c r="D34" s="9"/>
      <c r="E34" s="9" t="s">
        <v>71</v>
      </c>
      <c r="F34" s="10">
        <v>0</v>
      </c>
    </row>
    <row r="35" spans="1:6" x14ac:dyDescent="0.25">
      <c r="A35" s="1" t="s">
        <v>661</v>
      </c>
      <c r="B35" s="1" t="str">
        <f t="shared" si="0"/>
        <v>BAL_BO_PGuod</v>
      </c>
      <c r="C35" s="9" t="s">
        <v>3</v>
      </c>
      <c r="D35" s="9"/>
      <c r="E35" s="9" t="s">
        <v>72</v>
      </c>
      <c r="F35" s="10">
        <v>2818870326</v>
      </c>
    </row>
    <row r="36" spans="1:6" x14ac:dyDescent="0.25">
      <c r="A36" s="1" t="s">
        <v>662</v>
      </c>
      <c r="B36" s="1" t="str">
        <f t="shared" si="0"/>
        <v>BAL_BO_PGuoa</v>
      </c>
      <c r="C36" s="9" t="s">
        <v>4</v>
      </c>
      <c r="D36" s="9"/>
      <c r="E36" s="9" t="s">
        <v>73</v>
      </c>
      <c r="F36" s="10">
        <v>40162307</v>
      </c>
    </row>
    <row r="37" spans="1:6" x14ac:dyDescent="0.25">
      <c r="A37" s="1" t="s">
        <v>663</v>
      </c>
      <c r="B37" s="1" t="str">
        <f t="shared" si="0"/>
        <v>BAL_BO_PGxfd</v>
      </c>
      <c r="C37" s="9" t="s">
        <v>5</v>
      </c>
      <c r="D37" s="9"/>
      <c r="E37" s="9" t="s">
        <v>74</v>
      </c>
      <c r="F37" s="10">
        <v>0</v>
      </c>
    </row>
    <row r="38" spans="1:6" x14ac:dyDescent="0.25">
      <c r="A38" s="1" t="s">
        <v>664</v>
      </c>
      <c r="B38" s="1" t="str">
        <f t="shared" si="0"/>
        <v>BAL_BO_PGas</v>
      </c>
      <c r="C38" s="9" t="s">
        <v>6</v>
      </c>
      <c r="D38" s="9"/>
      <c r="E38" s="9" t="s">
        <v>75</v>
      </c>
      <c r="F38" s="10">
        <v>334464</v>
      </c>
    </row>
    <row r="39" spans="1:6" x14ac:dyDescent="0.25">
      <c r="A39" s="1" t="s">
        <v>665</v>
      </c>
      <c r="B39" s="1" t="str">
        <f t="shared" si="0"/>
        <v>BAL_BO_PGmof</v>
      </c>
      <c r="C39" s="9" t="s">
        <v>7</v>
      </c>
      <c r="D39" s="9"/>
      <c r="E39" s="9" t="s">
        <v>76</v>
      </c>
      <c r="F39" s="10">
        <v>5644</v>
      </c>
    </row>
    <row r="40" spans="1:6" x14ac:dyDescent="0.25">
      <c r="A40" s="1" t="s">
        <v>666</v>
      </c>
      <c r="B40" s="1" t="str">
        <f t="shared" si="0"/>
        <v>BAL_BO_PGxap</v>
      </c>
      <c r="C40" s="9" t="s">
        <v>8</v>
      </c>
      <c r="D40" s="9"/>
      <c r="E40" s="9" t="s">
        <v>77</v>
      </c>
      <c r="F40" s="10">
        <v>33557895</v>
      </c>
    </row>
    <row r="41" spans="1:6" x14ac:dyDescent="0.25">
      <c r="A41" s="1" t="s">
        <v>667</v>
      </c>
      <c r="B41" s="1" t="str">
        <f t="shared" si="0"/>
        <v>BAL_BO_PGpaf</v>
      </c>
      <c r="C41" s="9" t="s">
        <v>9</v>
      </c>
      <c r="D41" s="9"/>
      <c r="E41" s="9" t="s">
        <v>65</v>
      </c>
      <c r="F41" s="10">
        <v>44754</v>
      </c>
    </row>
    <row r="42" spans="1:6" x14ac:dyDescent="0.25">
      <c r="A42" s="1" t="s">
        <v>668</v>
      </c>
      <c r="B42" s="1" t="str">
        <f t="shared" si="0"/>
        <v>BAL_BO_PGTot</v>
      </c>
      <c r="C42" s="9"/>
      <c r="D42" s="9"/>
      <c r="E42" s="11" t="s">
        <v>78</v>
      </c>
      <c r="F42" s="10">
        <v>3569878965</v>
      </c>
    </row>
    <row r="43" spans="1:6" x14ac:dyDescent="0.25">
      <c r="B43" s="1" t="str">
        <f t="shared" si="0"/>
        <v>BAL_BO_</v>
      </c>
      <c r="C43" s="9"/>
      <c r="D43" s="9"/>
      <c r="E43" s="9"/>
      <c r="F43" s="12"/>
    </row>
    <row r="44" spans="1:6" x14ac:dyDescent="0.25">
      <c r="B44" s="1" t="str">
        <f t="shared" si="0"/>
        <v>BAL_BO_</v>
      </c>
      <c r="C44" s="9"/>
      <c r="D44" s="9"/>
      <c r="E44" s="11" t="s">
        <v>79</v>
      </c>
      <c r="F44" s="12"/>
    </row>
    <row r="45" spans="1:6" x14ac:dyDescent="0.25">
      <c r="A45" s="1" t="s">
        <v>669</v>
      </c>
      <c r="B45" s="1" t="str">
        <f t="shared" si="0"/>
        <v>BAL_BO_PHpf</v>
      </c>
      <c r="C45" s="9" t="s">
        <v>10</v>
      </c>
      <c r="D45" s="9"/>
      <c r="E45" s="9" t="s">
        <v>80</v>
      </c>
      <c r="F45" s="10">
        <v>154543</v>
      </c>
    </row>
    <row r="46" spans="1:6" x14ac:dyDescent="0.25">
      <c r="A46" s="1" t="s">
        <v>670</v>
      </c>
      <c r="B46" s="1" t="str">
        <f t="shared" si="0"/>
        <v>BAL_BO_PHus</v>
      </c>
      <c r="C46" s="9" t="s">
        <v>11</v>
      </c>
      <c r="D46" s="9"/>
      <c r="E46" s="9" t="s">
        <v>81</v>
      </c>
      <c r="F46" s="10">
        <v>80731</v>
      </c>
    </row>
    <row r="47" spans="1:6" x14ac:dyDescent="0.25">
      <c r="A47" s="1" t="s">
        <v>671</v>
      </c>
      <c r="B47" s="1" t="str">
        <f t="shared" si="0"/>
        <v>BAL_BO_PHrs</v>
      </c>
      <c r="C47" s="9" t="s">
        <v>12</v>
      </c>
      <c r="D47" s="9"/>
      <c r="E47" s="9" t="s">
        <v>82</v>
      </c>
      <c r="F47" s="10">
        <v>89828</v>
      </c>
    </row>
    <row r="48" spans="1:6" x14ac:dyDescent="0.25">
      <c r="A48" s="1" t="s">
        <v>672</v>
      </c>
      <c r="B48" s="1" t="str">
        <f t="shared" si="0"/>
        <v>BAL_BO_PHtg</v>
      </c>
      <c r="C48" s="9" t="s">
        <v>13</v>
      </c>
      <c r="D48" s="9"/>
      <c r="E48" s="9" t="s">
        <v>83</v>
      </c>
      <c r="F48" s="10">
        <v>0</v>
      </c>
    </row>
    <row r="49" spans="1:6" x14ac:dyDescent="0.25">
      <c r="A49" s="1" t="s">
        <v>673</v>
      </c>
      <c r="B49" s="1" t="str">
        <f t="shared" si="0"/>
        <v>BAL_BO_PHxf</v>
      </c>
      <c r="C49" s="9" t="s">
        <v>39</v>
      </c>
      <c r="D49" s="9"/>
      <c r="E49" s="9" t="s">
        <v>84</v>
      </c>
      <c r="F49" s="10">
        <v>183344</v>
      </c>
    </row>
    <row r="50" spans="1:6" x14ac:dyDescent="0.25">
      <c r="A50" s="1" t="s">
        <v>674</v>
      </c>
      <c r="B50" s="1" t="str">
        <f t="shared" si="0"/>
        <v>BAL_BO_PHTot</v>
      </c>
      <c r="C50" s="9"/>
      <c r="D50" s="9"/>
      <c r="E50" s="11" t="s">
        <v>85</v>
      </c>
      <c r="F50" s="10">
        <v>508446</v>
      </c>
    </row>
    <row r="51" spans="1:6" x14ac:dyDescent="0.25">
      <c r="B51" s="1" t="str">
        <f t="shared" si="0"/>
        <v>BAL_BO_</v>
      </c>
      <c r="C51" s="9"/>
      <c r="D51" s="9"/>
      <c r="E51" s="9"/>
      <c r="F51" s="12"/>
    </row>
    <row r="52" spans="1:6" x14ac:dyDescent="0.25">
      <c r="B52" s="1" t="str">
        <f t="shared" si="0"/>
        <v>BAL_BO_</v>
      </c>
      <c r="C52" s="9"/>
      <c r="D52" s="9"/>
      <c r="E52" s="11" t="s">
        <v>86</v>
      </c>
      <c r="F52" s="12"/>
    </row>
    <row r="53" spans="1:6" x14ac:dyDescent="0.25">
      <c r="A53" s="1" t="s">
        <v>657</v>
      </c>
      <c r="B53" s="1" t="str">
        <f t="shared" si="0"/>
        <v>BAL_BO_Pek</v>
      </c>
      <c r="C53" s="9" t="s">
        <v>40</v>
      </c>
      <c r="D53" s="9"/>
      <c r="E53" s="9" t="s">
        <v>86</v>
      </c>
      <c r="F53" s="10">
        <v>19277768</v>
      </c>
    </row>
    <row r="54" spans="1:6" x14ac:dyDescent="0.25">
      <c r="B54" s="1" t="str">
        <f t="shared" si="0"/>
        <v>BAL_BO_</v>
      </c>
      <c r="C54" s="9"/>
      <c r="D54" s="9"/>
      <c r="E54" s="9"/>
      <c r="F54" s="12"/>
    </row>
    <row r="55" spans="1:6" x14ac:dyDescent="0.25">
      <c r="B55" s="1" t="str">
        <f t="shared" si="0"/>
        <v>BAL_BO_</v>
      </c>
      <c r="C55" s="9"/>
      <c r="D55" s="9"/>
      <c r="E55" s="11" t="s">
        <v>87</v>
      </c>
      <c r="F55" s="12"/>
    </row>
    <row r="56" spans="1:6" x14ac:dyDescent="0.25">
      <c r="A56" s="1" t="s">
        <v>675</v>
      </c>
      <c r="B56" s="1" t="str">
        <f t="shared" si="0"/>
        <v>BAL_BO_PEaag</v>
      </c>
      <c r="C56" s="9" t="s">
        <v>41</v>
      </c>
      <c r="D56" s="9"/>
      <c r="E56" s="9" t="s">
        <v>88</v>
      </c>
      <c r="F56" s="10">
        <v>6323954</v>
      </c>
    </row>
    <row r="57" spans="1:6" x14ac:dyDescent="0.25">
      <c r="A57" s="1" t="s">
        <v>676</v>
      </c>
      <c r="B57" s="1" t="str">
        <f t="shared" si="0"/>
        <v>BAL_BO_PEoe</v>
      </c>
      <c r="C57" s="9" t="s">
        <v>42</v>
      </c>
      <c r="D57" s="9"/>
      <c r="E57" s="9" t="s">
        <v>89</v>
      </c>
      <c r="F57" s="10">
        <v>101842</v>
      </c>
    </row>
    <row r="58" spans="1:6" x14ac:dyDescent="0.25">
      <c r="A58" s="1" t="s">
        <v>677</v>
      </c>
      <c r="B58" s="1" t="str">
        <f t="shared" si="0"/>
        <v>BAL_BO_PEav</v>
      </c>
      <c r="C58" s="9" t="s">
        <v>43</v>
      </c>
      <c r="D58" s="9"/>
      <c r="E58" s="9" t="s">
        <v>90</v>
      </c>
      <c r="F58" s="10">
        <v>123023</v>
      </c>
    </row>
    <row r="59" spans="1:6" x14ac:dyDescent="0.25">
      <c r="A59" s="1" t="s">
        <v>678</v>
      </c>
      <c r="B59" s="1" t="str">
        <f t="shared" si="0"/>
        <v>BAL_BO_PEo</v>
      </c>
      <c r="C59" s="9"/>
      <c r="D59" s="9" t="s">
        <v>709</v>
      </c>
      <c r="E59" s="9" t="s">
        <v>91</v>
      </c>
      <c r="F59" s="10">
        <v>123023</v>
      </c>
    </row>
    <row r="60" spans="1:6" x14ac:dyDescent="0.25">
      <c r="A60" s="1" t="s">
        <v>679</v>
      </c>
      <c r="B60" s="1" t="str">
        <f t="shared" si="0"/>
        <v>BAL_BO_PEavu</v>
      </c>
      <c r="C60" s="9"/>
      <c r="D60" s="9" t="s">
        <v>710</v>
      </c>
      <c r="E60" s="9" t="s">
        <v>92</v>
      </c>
      <c r="F60" s="10">
        <v>0</v>
      </c>
    </row>
    <row r="61" spans="1:6" x14ac:dyDescent="0.25">
      <c r="A61" s="1" t="s">
        <v>680</v>
      </c>
      <c r="B61" s="1" t="str">
        <f t="shared" si="0"/>
        <v>BAL_BO_PEavs</v>
      </c>
      <c r="C61" s="9"/>
      <c r="D61" s="9" t="s">
        <v>711</v>
      </c>
      <c r="E61" s="9" t="s">
        <v>93</v>
      </c>
      <c r="F61" s="10">
        <v>0</v>
      </c>
    </row>
    <row r="62" spans="1:6" x14ac:dyDescent="0.25">
      <c r="A62" s="1" t="s">
        <v>681</v>
      </c>
      <c r="B62" s="1" t="str">
        <f t="shared" si="0"/>
        <v>BAL_BO_PEavo</v>
      </c>
      <c r="C62" s="9"/>
      <c r="D62" s="9" t="s">
        <v>712</v>
      </c>
      <c r="E62" s="9" t="s">
        <v>94</v>
      </c>
      <c r="F62" s="10">
        <v>0</v>
      </c>
    </row>
    <row r="63" spans="1:6" x14ac:dyDescent="0.25">
      <c r="A63" s="1" t="s">
        <v>682</v>
      </c>
      <c r="B63" s="1" t="str">
        <f t="shared" si="0"/>
        <v>BAL_BO_PExv</v>
      </c>
      <c r="C63" s="9"/>
      <c r="D63" s="9" t="s">
        <v>713</v>
      </c>
      <c r="E63" s="9" t="s">
        <v>95</v>
      </c>
      <c r="F63" s="10">
        <v>0</v>
      </c>
    </row>
    <row r="64" spans="1:6" x14ac:dyDescent="0.25">
      <c r="A64" s="1" t="s">
        <v>683</v>
      </c>
      <c r="B64" s="1" t="str">
        <f t="shared" si="0"/>
        <v>BAL_BO_PExr</v>
      </c>
      <c r="C64" s="9" t="s">
        <v>103</v>
      </c>
      <c r="D64" s="9"/>
      <c r="E64" s="9" t="s">
        <v>96</v>
      </c>
      <c r="F64" s="10">
        <v>117474204</v>
      </c>
    </row>
    <row r="65" spans="1:6" x14ac:dyDescent="0.25">
      <c r="A65" s="1" t="s">
        <v>684</v>
      </c>
      <c r="B65" s="1" t="str">
        <f t="shared" si="0"/>
        <v>BAL_BO_PElr</v>
      </c>
      <c r="C65" s="9"/>
      <c r="D65" s="9" t="s">
        <v>714</v>
      </c>
      <c r="E65" s="9" t="s">
        <v>110</v>
      </c>
      <c r="F65" s="10">
        <v>16514058</v>
      </c>
    </row>
    <row r="66" spans="1:6" x14ac:dyDescent="0.25">
      <c r="A66" s="1" t="s">
        <v>685</v>
      </c>
      <c r="B66" s="1" t="str">
        <f t="shared" si="0"/>
        <v>BAL_BO_PEvr</v>
      </c>
      <c r="C66" s="9"/>
      <c r="D66" s="9" t="s">
        <v>715</v>
      </c>
      <c r="E66" s="9" t="s">
        <v>97</v>
      </c>
      <c r="F66" s="10">
        <v>0</v>
      </c>
    </row>
    <row r="67" spans="1:6" x14ac:dyDescent="0.25">
      <c r="A67" s="1" t="s">
        <v>686</v>
      </c>
      <c r="B67" s="1" t="str">
        <f t="shared" si="0"/>
        <v>BAL_BO_PErs</v>
      </c>
      <c r="C67" s="9"/>
      <c r="D67" s="9" t="s">
        <v>716</v>
      </c>
      <c r="E67" s="9" t="s">
        <v>98</v>
      </c>
      <c r="F67" s="10">
        <v>92253541</v>
      </c>
    </row>
    <row r="68" spans="1:6" x14ac:dyDescent="0.25">
      <c r="A68" s="1" t="s">
        <v>687</v>
      </c>
      <c r="B68" s="1" t="str">
        <f t="shared" si="0"/>
        <v>BAL_BO_PExs</v>
      </c>
      <c r="C68" s="9"/>
      <c r="D68" s="9" t="s">
        <v>717</v>
      </c>
      <c r="E68" s="9" t="s">
        <v>99</v>
      </c>
      <c r="F68" s="10">
        <v>8706605</v>
      </c>
    </row>
    <row r="69" spans="1:6" x14ac:dyDescent="0.25">
      <c r="A69" s="1" t="s">
        <v>688</v>
      </c>
      <c r="B69" s="1" t="str">
        <f t="shared" si="0"/>
        <v>BAL_BO_PEou</v>
      </c>
      <c r="C69" s="9" t="s">
        <v>104</v>
      </c>
      <c r="D69" s="9"/>
      <c r="E69" s="9" t="s">
        <v>100</v>
      </c>
      <c r="F69" s="10">
        <v>67393200</v>
      </c>
    </row>
    <row r="70" spans="1:6" x14ac:dyDescent="0.25">
      <c r="A70" s="1" t="s">
        <v>689</v>
      </c>
      <c r="B70" s="1" t="str">
        <f t="shared" si="0"/>
        <v>BAL_BO_PEekTot</v>
      </c>
      <c r="C70" s="9"/>
      <c r="D70" s="9"/>
      <c r="E70" s="11" t="s">
        <v>101</v>
      </c>
      <c r="F70" s="10">
        <v>191416223</v>
      </c>
    </row>
    <row r="71" spans="1:6" x14ac:dyDescent="0.25">
      <c r="A71" s="1" t="s">
        <v>480</v>
      </c>
      <c r="B71" s="1" t="str">
        <f t="shared" ref="B71" si="1">"BAL_BO_"&amp;A71</f>
        <v>BAL_BO_PTot</v>
      </c>
      <c r="C71" s="9"/>
      <c r="D71" s="9"/>
      <c r="E71" s="11" t="s">
        <v>102</v>
      </c>
      <c r="F71" s="10">
        <v>3781081403</v>
      </c>
    </row>
    <row r="72" spans="1:6" x14ac:dyDescent="0.25"/>
    <row r="73" spans="1:6" hidden="1" x14ac:dyDescent="0.25"/>
    <row r="74" spans="1:6" hidden="1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7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28515625" style="1" hidden="1" customWidth="1"/>
    <col min="2" max="2" width="15.7109375" style="1" hidden="1" customWidth="1"/>
    <col min="3" max="4" width="5.5703125" style="1" customWidth="1"/>
    <col min="5" max="5" width="83.140625" style="1" customWidth="1"/>
    <col min="6" max="6" width="14.85546875" style="1" customWidth="1"/>
    <col min="7" max="7" width="4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C3" s="81" t="s">
        <v>891</v>
      </c>
      <c r="D3" s="81"/>
      <c r="E3" s="81"/>
      <c r="F3" s="81"/>
    </row>
    <row r="4" spans="1:6" ht="32.25" customHeight="1" x14ac:dyDescent="0.25">
      <c r="C4" s="9" t="s">
        <v>892</v>
      </c>
      <c r="D4" s="9"/>
      <c r="E4" s="9"/>
      <c r="F4" s="7" t="s">
        <v>628</v>
      </c>
    </row>
    <row r="5" spans="1:6" x14ac:dyDescent="0.25">
      <c r="A5" s="1" t="s">
        <v>141</v>
      </c>
      <c r="B5" s="1" t="str">
        <f>"BeEK_Bek_"&amp;A5</f>
        <v>BeEK_Bek_aagP</v>
      </c>
      <c r="C5" s="11" t="s">
        <v>0</v>
      </c>
      <c r="D5" s="9"/>
      <c r="E5" s="11" t="s">
        <v>112</v>
      </c>
      <c r="F5" s="10">
        <v>6323954</v>
      </c>
    </row>
    <row r="6" spans="1:6" x14ac:dyDescent="0.25">
      <c r="A6" s="1" t="s">
        <v>142</v>
      </c>
      <c r="B6" s="1" t="str">
        <f t="shared" ref="B6:B54" si="0">"BeEK_Bek_"&amp;A6</f>
        <v>BeEK_Bek_NyK</v>
      </c>
      <c r="C6" s="9"/>
      <c r="D6" s="9" t="s">
        <v>578</v>
      </c>
      <c r="E6" s="9" t="s">
        <v>113</v>
      </c>
      <c r="F6" s="10">
        <v>0</v>
      </c>
    </row>
    <row r="7" spans="1:6" x14ac:dyDescent="0.25">
      <c r="A7" s="1" t="s">
        <v>143</v>
      </c>
      <c r="B7" s="1" t="str">
        <f t="shared" si="0"/>
        <v>BeEK_Bek_UdFo</v>
      </c>
      <c r="C7" s="9"/>
      <c r="D7" s="9" t="s">
        <v>579</v>
      </c>
      <c r="E7" s="9" t="s">
        <v>114</v>
      </c>
      <c r="F7" s="10">
        <v>0</v>
      </c>
    </row>
    <row r="8" spans="1:6" x14ac:dyDescent="0.25">
      <c r="A8" s="1" t="s">
        <v>144</v>
      </c>
      <c r="B8" s="1" t="str">
        <f t="shared" si="0"/>
        <v>BeEK_Bek_UdFu</v>
      </c>
      <c r="C8" s="9"/>
      <c r="D8" s="9" t="s">
        <v>580</v>
      </c>
      <c r="E8" s="9" t="s">
        <v>115</v>
      </c>
      <c r="F8" s="10">
        <v>0</v>
      </c>
    </row>
    <row r="9" spans="1:6" x14ac:dyDescent="0.25">
      <c r="A9" s="1" t="s">
        <v>145</v>
      </c>
      <c r="B9" s="1" t="str">
        <f t="shared" si="0"/>
        <v>BeEK_Bek_UdNed</v>
      </c>
      <c r="C9" s="9"/>
      <c r="D9" s="9" t="s">
        <v>581</v>
      </c>
      <c r="E9" s="9" t="s">
        <v>116</v>
      </c>
      <c r="F9" s="10">
        <v>0</v>
      </c>
    </row>
    <row r="10" spans="1:6" x14ac:dyDescent="0.25">
      <c r="A10" s="1" t="s">
        <v>146</v>
      </c>
      <c r="B10" s="1" t="str">
        <f t="shared" si="0"/>
        <v>BeEK_Bek_aagU</v>
      </c>
      <c r="C10" s="9"/>
      <c r="D10" s="9"/>
      <c r="E10" s="11" t="s">
        <v>117</v>
      </c>
      <c r="F10" s="10">
        <v>6323954</v>
      </c>
    </row>
    <row r="11" spans="1:6" x14ac:dyDescent="0.25">
      <c r="B11" s="1" t="str">
        <f t="shared" si="0"/>
        <v>BeEK_Bek_</v>
      </c>
      <c r="C11" s="9"/>
      <c r="D11" s="9"/>
      <c r="E11" s="11"/>
      <c r="F11" s="9"/>
    </row>
    <row r="12" spans="1:6" x14ac:dyDescent="0.25">
      <c r="A12" s="1" t="s">
        <v>147</v>
      </c>
      <c r="B12" s="1" t="str">
        <f t="shared" si="0"/>
        <v>BeEK_Bek_OEP</v>
      </c>
      <c r="C12" s="11" t="s">
        <v>1</v>
      </c>
      <c r="D12" s="9"/>
      <c r="E12" s="11" t="s">
        <v>118</v>
      </c>
      <c r="F12" s="10">
        <v>101842</v>
      </c>
    </row>
    <row r="13" spans="1:6" x14ac:dyDescent="0.25">
      <c r="A13" s="1" t="s">
        <v>149</v>
      </c>
      <c r="B13" s="1" t="str">
        <f t="shared" si="0"/>
        <v>BeEK_Bek_OErv</v>
      </c>
      <c r="C13" s="9"/>
      <c r="D13" s="9" t="s">
        <v>569</v>
      </c>
      <c r="E13" s="9" t="s">
        <v>119</v>
      </c>
      <c r="F13" s="10">
        <v>0</v>
      </c>
    </row>
    <row r="14" spans="1:6" x14ac:dyDescent="0.25">
      <c r="A14" s="1" t="s">
        <v>150</v>
      </c>
      <c r="B14" s="1" t="str">
        <f t="shared" si="0"/>
        <v>BeEK_Bek_OEE</v>
      </c>
      <c r="C14" s="9"/>
      <c r="D14" s="9" t="s">
        <v>570</v>
      </c>
      <c r="E14" s="9" t="s">
        <v>120</v>
      </c>
      <c r="F14" s="10">
        <v>0</v>
      </c>
    </row>
    <row r="15" spans="1:6" x14ac:dyDescent="0.25">
      <c r="A15" s="1" t="s">
        <v>151</v>
      </c>
      <c r="B15" s="1" t="str">
        <f t="shared" si="0"/>
        <v>BeEK_Bek_OEF</v>
      </c>
      <c r="C15" s="9"/>
      <c r="D15" s="9" t="s">
        <v>571</v>
      </c>
      <c r="E15" s="9" t="s">
        <v>121</v>
      </c>
      <c r="F15" s="10">
        <v>0</v>
      </c>
    </row>
    <row r="16" spans="1:6" x14ac:dyDescent="0.25">
      <c r="A16" s="1" t="s">
        <v>152</v>
      </c>
      <c r="B16" s="1" t="str">
        <f t="shared" si="0"/>
        <v>BeEK_Bek_OEOs</v>
      </c>
      <c r="C16" s="9"/>
      <c r="D16" s="9" t="s">
        <v>572</v>
      </c>
      <c r="E16" s="9" t="s">
        <v>122</v>
      </c>
      <c r="F16" s="10">
        <v>0</v>
      </c>
    </row>
    <row r="17" spans="1:6" x14ac:dyDescent="0.25">
      <c r="A17" s="1" t="s">
        <v>153</v>
      </c>
      <c r="B17" s="1" t="str">
        <f t="shared" si="0"/>
        <v>BeEK_Bek_OEX</v>
      </c>
      <c r="C17" s="9"/>
      <c r="D17" s="9" t="s">
        <v>573</v>
      </c>
      <c r="E17" s="9" t="s">
        <v>123</v>
      </c>
      <c r="F17" s="10">
        <v>0</v>
      </c>
    </row>
    <row r="18" spans="1:6" x14ac:dyDescent="0.25">
      <c r="A18" s="1" t="s">
        <v>148</v>
      </c>
      <c r="B18" s="1" t="str">
        <f t="shared" si="0"/>
        <v>BeEK_Bek_OEU</v>
      </c>
      <c r="C18" s="9"/>
      <c r="D18" s="9"/>
      <c r="E18" s="11" t="s">
        <v>124</v>
      </c>
      <c r="F18" s="10">
        <v>101842</v>
      </c>
    </row>
    <row r="19" spans="1:6" x14ac:dyDescent="0.25">
      <c r="B19" s="1" t="str">
        <f t="shared" si="0"/>
        <v>BeEK_Bek_</v>
      </c>
      <c r="C19" s="9"/>
      <c r="D19" s="9"/>
      <c r="E19" s="11"/>
      <c r="F19" s="9"/>
    </row>
    <row r="20" spans="1:6" x14ac:dyDescent="0.25">
      <c r="A20" s="1" t="s">
        <v>154</v>
      </c>
      <c r="B20" s="1" t="str">
        <f t="shared" si="0"/>
        <v>BeEK_Bek_AVP</v>
      </c>
      <c r="C20" s="11" t="s">
        <v>2</v>
      </c>
      <c r="D20" s="9"/>
      <c r="E20" s="11" t="s">
        <v>125</v>
      </c>
      <c r="F20" s="10">
        <v>111164</v>
      </c>
    </row>
    <row r="21" spans="1:6" x14ac:dyDescent="0.25">
      <c r="A21" s="1" t="s">
        <v>156</v>
      </c>
      <c r="B21" s="1" t="str">
        <f t="shared" si="0"/>
        <v>BeEK_Bek_AVrg</v>
      </c>
      <c r="C21" s="9"/>
      <c r="D21" s="9" t="s">
        <v>574</v>
      </c>
      <c r="E21" s="9" t="s">
        <v>119</v>
      </c>
      <c r="F21" s="10">
        <v>0</v>
      </c>
    </row>
    <row r="22" spans="1:6" x14ac:dyDescent="0.25">
      <c r="A22" s="1" t="s">
        <v>157</v>
      </c>
      <c r="B22" s="1" t="str">
        <f t="shared" si="0"/>
        <v>BeEK_Bek_AVE</v>
      </c>
      <c r="C22" s="9"/>
      <c r="D22" s="9" t="s">
        <v>575</v>
      </c>
      <c r="E22" s="9" t="s">
        <v>126</v>
      </c>
      <c r="F22" s="10">
        <v>13283</v>
      </c>
    </row>
    <row r="23" spans="1:6" x14ac:dyDescent="0.25">
      <c r="A23" s="1" t="s">
        <v>158</v>
      </c>
      <c r="B23" s="1" t="str">
        <f t="shared" si="0"/>
        <v>BeEK_Bek_AVF</v>
      </c>
      <c r="C23" s="9"/>
      <c r="D23" s="9" t="s">
        <v>601</v>
      </c>
      <c r="E23" s="9" t="s">
        <v>121</v>
      </c>
      <c r="F23" s="10">
        <v>0</v>
      </c>
    </row>
    <row r="24" spans="1:6" x14ac:dyDescent="0.25">
      <c r="A24" s="1" t="s">
        <v>159</v>
      </c>
      <c r="B24" s="1" t="str">
        <f t="shared" si="0"/>
        <v>BeEK_Bek_AVT</v>
      </c>
      <c r="C24" s="9"/>
      <c r="D24" s="9" t="s">
        <v>602</v>
      </c>
      <c r="E24" s="9" t="s">
        <v>127</v>
      </c>
      <c r="F24" s="10">
        <v>0</v>
      </c>
    </row>
    <row r="25" spans="1:6" x14ac:dyDescent="0.25">
      <c r="A25" s="1" t="s">
        <v>160</v>
      </c>
      <c r="B25" s="1" t="str">
        <f t="shared" si="0"/>
        <v>BeEK_Bek_AVrr</v>
      </c>
      <c r="C25" s="9"/>
      <c r="D25" s="9" t="s">
        <v>603</v>
      </c>
      <c r="E25" s="9" t="s">
        <v>128</v>
      </c>
      <c r="F25" s="10">
        <v>1161</v>
      </c>
    </row>
    <row r="26" spans="1:6" x14ac:dyDescent="0.25">
      <c r="A26" s="1" t="s">
        <v>161</v>
      </c>
      <c r="B26" s="1" t="str">
        <f t="shared" si="0"/>
        <v>BeEK_Bek_AVTb</v>
      </c>
      <c r="C26" s="9"/>
      <c r="D26" s="9" t="s">
        <v>604</v>
      </c>
      <c r="E26" s="9" t="s">
        <v>129</v>
      </c>
      <c r="F26" s="10">
        <v>0</v>
      </c>
    </row>
    <row r="27" spans="1:6" x14ac:dyDescent="0.25">
      <c r="A27" s="1" t="s">
        <v>162</v>
      </c>
      <c r="B27" s="1" t="str">
        <f t="shared" si="0"/>
        <v>BeEK_Bek_AVX</v>
      </c>
      <c r="C27" s="9"/>
      <c r="D27" s="9" t="s">
        <v>605</v>
      </c>
      <c r="E27" s="9" t="s">
        <v>123</v>
      </c>
      <c r="F27" s="10">
        <v>263</v>
      </c>
    </row>
    <row r="28" spans="1:6" x14ac:dyDescent="0.25">
      <c r="A28" s="1" t="s">
        <v>163</v>
      </c>
      <c r="B28" s="1" t="str">
        <f t="shared" si="0"/>
        <v>BeEK_Bek_TotIO</v>
      </c>
      <c r="C28" s="9"/>
      <c r="D28" s="9"/>
      <c r="E28" s="9" t="s">
        <v>730</v>
      </c>
      <c r="F28" s="10">
        <v>11859</v>
      </c>
    </row>
    <row r="29" spans="1:6" x14ac:dyDescent="0.25">
      <c r="A29" s="1" t="s">
        <v>155</v>
      </c>
      <c r="B29" s="1" t="str">
        <f t="shared" si="0"/>
        <v>BeEK_Bek_AVU</v>
      </c>
      <c r="C29" s="9"/>
      <c r="D29" s="9"/>
      <c r="E29" s="11" t="s">
        <v>130</v>
      </c>
      <c r="F29" s="10">
        <v>123023</v>
      </c>
    </row>
    <row r="30" spans="1:6" x14ac:dyDescent="0.25">
      <c r="B30" s="1" t="str">
        <f t="shared" si="0"/>
        <v>BeEK_Bek_</v>
      </c>
      <c r="C30" s="9"/>
      <c r="D30" s="9"/>
      <c r="E30" s="11"/>
      <c r="F30" s="9"/>
    </row>
    <row r="31" spans="1:6" x14ac:dyDescent="0.25">
      <c r="A31" s="1" t="s">
        <v>164</v>
      </c>
      <c r="B31" s="1" t="str">
        <f t="shared" si="0"/>
        <v>BeEK_Bek_ARP</v>
      </c>
      <c r="C31" s="11" t="s">
        <v>3</v>
      </c>
      <c r="D31" s="9"/>
      <c r="E31" s="11" t="s">
        <v>131</v>
      </c>
      <c r="F31" s="10">
        <v>101819895</v>
      </c>
    </row>
    <row r="32" spans="1:6" x14ac:dyDescent="0.25">
      <c r="A32" s="1" t="s">
        <v>166</v>
      </c>
      <c r="B32" s="1" t="str">
        <f t="shared" si="0"/>
        <v>BeEK_Bek_ARrv</v>
      </c>
      <c r="C32" s="9"/>
      <c r="D32" s="9" t="s">
        <v>576</v>
      </c>
      <c r="E32" s="9" t="s">
        <v>119</v>
      </c>
      <c r="F32" s="10">
        <v>0</v>
      </c>
    </row>
    <row r="33" spans="1:6" x14ac:dyDescent="0.25">
      <c r="A33" s="1" t="s">
        <v>167</v>
      </c>
      <c r="B33" s="1" t="str">
        <f t="shared" si="0"/>
        <v>BeEK_Bek_ARDB</v>
      </c>
      <c r="C33" s="9"/>
      <c r="D33" s="9" t="s">
        <v>577</v>
      </c>
      <c r="E33" s="9" t="s">
        <v>132</v>
      </c>
      <c r="F33" s="10">
        <v>8268942</v>
      </c>
    </row>
    <row r="34" spans="1:6" x14ac:dyDescent="0.25">
      <c r="A34" s="1" t="s">
        <v>168</v>
      </c>
      <c r="B34" s="1" t="str">
        <f t="shared" si="0"/>
        <v>BeEK_Bek_ARF</v>
      </c>
      <c r="C34" s="9"/>
      <c r="D34" s="9" t="s">
        <v>719</v>
      </c>
      <c r="E34" s="9" t="s">
        <v>121</v>
      </c>
      <c r="F34" s="10">
        <v>0</v>
      </c>
    </row>
    <row r="35" spans="1:6" x14ac:dyDescent="0.25">
      <c r="A35" s="1" t="s">
        <v>169</v>
      </c>
      <c r="B35" s="1" t="str">
        <f t="shared" si="0"/>
        <v>BeEK_Bek_AREK</v>
      </c>
      <c r="C35" s="9"/>
      <c r="D35" s="9" t="s">
        <v>720</v>
      </c>
      <c r="E35" s="9" t="s">
        <v>133</v>
      </c>
      <c r="F35" s="10">
        <v>0</v>
      </c>
    </row>
    <row r="36" spans="1:6" x14ac:dyDescent="0.25">
      <c r="A36" s="1" t="s">
        <v>170</v>
      </c>
      <c r="B36" s="1" t="str">
        <f t="shared" si="0"/>
        <v>BeEK_Bek_ART</v>
      </c>
      <c r="C36" s="9"/>
      <c r="D36" s="9" t="s">
        <v>721</v>
      </c>
      <c r="E36" s="9" t="s">
        <v>127</v>
      </c>
      <c r="F36" s="10">
        <v>11284367</v>
      </c>
    </row>
    <row r="37" spans="1:6" x14ac:dyDescent="0.25">
      <c r="A37" s="1" t="s">
        <v>172</v>
      </c>
      <c r="B37" s="1" t="str">
        <f t="shared" si="0"/>
        <v>BeEK_Bek_ARKK</v>
      </c>
      <c r="C37" s="9"/>
      <c r="D37" s="9" t="s">
        <v>722</v>
      </c>
      <c r="E37" s="9" t="s">
        <v>134</v>
      </c>
      <c r="F37" s="10">
        <v>0</v>
      </c>
    </row>
    <row r="38" spans="1:6" x14ac:dyDescent="0.25">
      <c r="A38" s="1" t="s">
        <v>171</v>
      </c>
      <c r="B38" s="1" t="str">
        <f t="shared" si="0"/>
        <v>BeEK_Bek_ARX</v>
      </c>
      <c r="C38" s="9"/>
      <c r="D38" s="9" t="s">
        <v>723</v>
      </c>
      <c r="E38" s="9" t="s">
        <v>123</v>
      </c>
      <c r="F38" s="10">
        <v>3899000</v>
      </c>
    </row>
    <row r="39" spans="1:6" x14ac:dyDescent="0.25">
      <c r="A39" s="1" t="s">
        <v>165</v>
      </c>
      <c r="B39" s="1" t="str">
        <f t="shared" si="0"/>
        <v>BeEK_Bek_ARU</v>
      </c>
      <c r="C39" s="9"/>
      <c r="D39" s="9"/>
      <c r="E39" s="11" t="s">
        <v>135</v>
      </c>
      <c r="F39" s="10">
        <v>117474204</v>
      </c>
    </row>
    <row r="40" spans="1:6" x14ac:dyDescent="0.25">
      <c r="B40" s="1" t="str">
        <f t="shared" si="0"/>
        <v>BeEK_Bek_</v>
      </c>
      <c r="C40" s="9"/>
      <c r="D40" s="9"/>
      <c r="E40" s="11"/>
      <c r="F40" s="9"/>
    </row>
    <row r="41" spans="1:6" x14ac:dyDescent="0.25">
      <c r="A41" s="1" t="s">
        <v>173</v>
      </c>
      <c r="B41" s="1" t="str">
        <f t="shared" si="0"/>
        <v>BeEK_Bek_OUP</v>
      </c>
      <c r="C41" s="11" t="s">
        <v>4</v>
      </c>
      <c r="D41" s="9"/>
      <c r="E41" s="11" t="s">
        <v>136</v>
      </c>
      <c r="F41" s="10">
        <v>69777143</v>
      </c>
    </row>
    <row r="42" spans="1:6" x14ac:dyDescent="0.25">
      <c r="A42" s="1" t="s">
        <v>174</v>
      </c>
      <c r="B42" s="1" t="str">
        <f t="shared" si="0"/>
        <v>BeEK_Bek_OUrv</v>
      </c>
      <c r="C42" s="9"/>
      <c r="D42" s="9" t="s">
        <v>565</v>
      </c>
      <c r="E42" s="9" t="s">
        <v>119</v>
      </c>
      <c r="F42" s="10">
        <v>0</v>
      </c>
    </row>
    <row r="43" spans="1:6" x14ac:dyDescent="0.25">
      <c r="A43" s="1" t="s">
        <v>175</v>
      </c>
      <c r="B43" s="1" t="str">
        <f t="shared" si="0"/>
        <v>BeEK_Bek_OUY</v>
      </c>
      <c r="C43" s="9"/>
      <c r="D43" s="9" t="s">
        <v>566</v>
      </c>
      <c r="E43" s="9" t="s">
        <v>137</v>
      </c>
      <c r="F43" s="10">
        <v>7824725</v>
      </c>
    </row>
    <row r="44" spans="1:6" x14ac:dyDescent="0.25">
      <c r="A44" s="1" t="s">
        <v>176</v>
      </c>
      <c r="B44" s="1" t="str">
        <f t="shared" si="0"/>
        <v>BeEK_Bek_OUF</v>
      </c>
      <c r="C44" s="9"/>
      <c r="D44" s="9" t="s">
        <v>567</v>
      </c>
      <c r="E44" s="9" t="s">
        <v>121</v>
      </c>
      <c r="F44" s="10">
        <v>0</v>
      </c>
    </row>
    <row r="45" spans="1:6" x14ac:dyDescent="0.25">
      <c r="A45" s="1" t="s">
        <v>177</v>
      </c>
      <c r="B45" s="1" t="str">
        <f t="shared" si="0"/>
        <v>BeEK_Bek_OUEK</v>
      </c>
      <c r="C45" s="9"/>
      <c r="D45" s="9" t="s">
        <v>568</v>
      </c>
      <c r="E45" s="9" t="s">
        <v>133</v>
      </c>
      <c r="F45" s="10">
        <v>0</v>
      </c>
    </row>
    <row r="46" spans="1:6" x14ac:dyDescent="0.25">
      <c r="A46" s="1" t="s">
        <v>751</v>
      </c>
      <c r="B46" s="1" t="str">
        <f t="shared" si="0"/>
        <v>BeEK_Bek_OUT</v>
      </c>
      <c r="C46" s="9"/>
      <c r="D46" s="9" t="s">
        <v>724</v>
      </c>
      <c r="E46" s="9" t="s">
        <v>127</v>
      </c>
      <c r="F46" s="10">
        <v>151264</v>
      </c>
    </row>
    <row r="47" spans="1:6" x14ac:dyDescent="0.25">
      <c r="A47" s="1" t="s">
        <v>752</v>
      </c>
      <c r="B47" s="1" t="str">
        <f t="shared" si="0"/>
        <v>BeEK_Bek_OUaEK</v>
      </c>
      <c r="C47" s="9"/>
      <c r="D47" s="9" t="s">
        <v>725</v>
      </c>
      <c r="E47" s="9" t="s">
        <v>134</v>
      </c>
      <c r="F47" s="10">
        <v>0</v>
      </c>
    </row>
    <row r="48" spans="1:6" x14ac:dyDescent="0.25">
      <c r="A48" s="1" t="s">
        <v>178</v>
      </c>
      <c r="B48" s="1" t="str">
        <f t="shared" si="0"/>
        <v>BeEK_Bek_OUUU</v>
      </c>
      <c r="C48" s="9"/>
      <c r="D48" s="9" t="s">
        <v>749</v>
      </c>
      <c r="E48" s="9" t="s">
        <v>138</v>
      </c>
      <c r="F48" s="10">
        <v>94497</v>
      </c>
    </row>
    <row r="49" spans="1:6" x14ac:dyDescent="0.25">
      <c r="A49" s="1" t="s">
        <v>179</v>
      </c>
      <c r="B49" s="1" t="str">
        <f t="shared" si="0"/>
        <v>BeEK_Bek_OUX</v>
      </c>
      <c r="C49" s="9"/>
      <c r="D49" s="9" t="s">
        <v>750</v>
      </c>
      <c r="E49" s="9" t="s">
        <v>123</v>
      </c>
      <c r="F49" s="10">
        <v>10265435</v>
      </c>
    </row>
    <row r="50" spans="1:6" x14ac:dyDescent="0.25">
      <c r="A50" s="1" t="s">
        <v>180</v>
      </c>
      <c r="B50" s="1" t="str">
        <f t="shared" si="0"/>
        <v>BeEK_Bek_OUOU</v>
      </c>
      <c r="C50" s="9"/>
      <c r="D50" s="9"/>
      <c r="E50" s="11" t="s">
        <v>753</v>
      </c>
      <c r="F50" s="10">
        <v>67393200</v>
      </c>
    </row>
    <row r="51" spans="1:6" x14ac:dyDescent="0.25">
      <c r="B51" s="1" t="str">
        <f t="shared" si="0"/>
        <v>BeEK_Bek_</v>
      </c>
      <c r="C51" s="9"/>
      <c r="D51" s="9"/>
      <c r="E51" s="9"/>
      <c r="F51" s="9"/>
    </row>
    <row r="52" spans="1:6" x14ac:dyDescent="0.25">
      <c r="A52" s="1" t="s">
        <v>111</v>
      </c>
      <c r="B52" s="1" t="str">
        <f t="shared" si="0"/>
        <v>BeEK_Bek_TotEK</v>
      </c>
      <c r="C52" s="11" t="s">
        <v>5</v>
      </c>
      <c r="D52" s="9"/>
      <c r="E52" s="11" t="s">
        <v>101</v>
      </c>
      <c r="F52" s="10">
        <v>191416223</v>
      </c>
    </row>
    <row r="53" spans="1:6" x14ac:dyDescent="0.25">
      <c r="A53" s="1" t="s">
        <v>181</v>
      </c>
      <c r="B53" s="1" t="str">
        <f t="shared" si="0"/>
        <v>BeEK_Bek_FUd</v>
      </c>
      <c r="C53" s="9"/>
      <c r="D53" s="9"/>
      <c r="E53" s="9" t="s">
        <v>139</v>
      </c>
      <c r="F53" s="10">
        <v>5478000</v>
      </c>
    </row>
    <row r="54" spans="1:6" x14ac:dyDescent="0.25">
      <c r="A54" s="1" t="s">
        <v>182</v>
      </c>
      <c r="B54" s="1" t="str">
        <f t="shared" si="0"/>
        <v>BeEK_Bek_Fx</v>
      </c>
      <c r="C54" s="9"/>
      <c r="D54" s="9"/>
      <c r="E54" s="9" t="s">
        <v>140</v>
      </c>
      <c r="F54" s="10">
        <v>0</v>
      </c>
    </row>
    <row r="55" spans="1:6" x14ac:dyDescent="0.25"/>
    <row r="56" spans="1:6" hidden="1" x14ac:dyDescent="0.25"/>
    <row r="57" spans="1:6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7109375" style="1" hidden="1" customWidth="1"/>
    <col min="2" max="2" width="13.7109375" style="1" hidden="1" customWidth="1"/>
    <col min="3" max="3" width="6.28515625" style="1" customWidth="1"/>
    <col min="4" max="4" width="65" style="1" customWidth="1"/>
    <col min="5" max="5" width="17" style="1" customWidth="1"/>
    <col min="6" max="6" width="9.140625" style="1" customWidth="1"/>
    <col min="7" max="16384" width="9.140625" style="1" hidden="1"/>
  </cols>
  <sheetData>
    <row r="1" spans="1:6" x14ac:dyDescent="0.25">
      <c r="C1" s="2" t="s">
        <v>762</v>
      </c>
    </row>
    <row r="2" spans="1:6" x14ac:dyDescent="0.25">
      <c r="C2" s="3"/>
    </row>
    <row r="3" spans="1:6" ht="35.25" customHeight="1" x14ac:dyDescent="0.25">
      <c r="A3" s="1" t="s">
        <v>746</v>
      </c>
      <c r="C3" s="81" t="s">
        <v>894</v>
      </c>
      <c r="D3" s="81"/>
      <c r="E3" s="81"/>
    </row>
    <row r="4" spans="1:6" x14ac:dyDescent="0.25">
      <c r="A4" s="1" t="s">
        <v>482</v>
      </c>
      <c r="B4" s="1" t="str">
        <f>"NoNt_NT_"&amp;A4</f>
        <v>NoNt_NT_Sp</v>
      </c>
      <c r="C4" s="9" t="s">
        <v>0</v>
      </c>
      <c r="D4" s="9" t="s">
        <v>481</v>
      </c>
      <c r="E4" s="57">
        <v>23.323798202453325</v>
      </c>
    </row>
    <row r="5" spans="1:6" x14ac:dyDescent="0.25">
      <c r="B5" s="1" t="str">
        <f t="shared" ref="B5:B7" si="0">"NoNt_NT_"&amp;A5</f>
        <v>NoNt_NT_</v>
      </c>
      <c r="C5" s="9"/>
      <c r="D5" s="11" t="s">
        <v>726</v>
      </c>
      <c r="E5" s="72" t="s">
        <v>997</v>
      </c>
    </row>
    <row r="6" spans="1:6" x14ac:dyDescent="0.25">
      <c r="A6" s="1" t="s">
        <v>485</v>
      </c>
      <c r="B6" s="1" t="str">
        <f t="shared" si="0"/>
        <v>NoNt_NT_RiTot</v>
      </c>
      <c r="C6" s="9" t="s">
        <v>629</v>
      </c>
      <c r="D6" s="9" t="s">
        <v>483</v>
      </c>
      <c r="E6" s="10">
        <v>863724554</v>
      </c>
      <c r="F6" s="29"/>
    </row>
    <row r="7" spans="1:6" x14ac:dyDescent="0.25">
      <c r="A7" s="1" t="s">
        <v>486</v>
      </c>
      <c r="B7" s="1" t="str">
        <f t="shared" si="0"/>
        <v>NoNt_NT_Kg</v>
      </c>
      <c r="C7" s="9" t="s">
        <v>727</v>
      </c>
      <c r="D7" s="9" t="s">
        <v>484</v>
      </c>
      <c r="E7" s="10">
        <v>201453372</v>
      </c>
      <c r="F7" s="29"/>
    </row>
    <row r="8" spans="1:6" x14ac:dyDescent="0.25">
      <c r="C8" s="82"/>
      <c r="D8" s="82"/>
      <c r="E8" s="82"/>
    </row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</sheetData>
  <mergeCells count="2">
    <mergeCell ref="C3:E3"/>
    <mergeCell ref="C8:E8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8.140625" style="1" hidden="1" customWidth="1"/>
    <col min="2" max="2" width="15" style="1" hidden="1" customWidth="1"/>
    <col min="3" max="3" width="6.85546875" style="1" customWidth="1"/>
    <col min="4" max="4" width="88" style="1" customWidth="1"/>
    <col min="5" max="5" width="14.285156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>
      <c r="D2" s="3"/>
    </row>
    <row r="3" spans="1:5" ht="35.25" customHeight="1" x14ac:dyDescent="0.25">
      <c r="A3" s="1" t="s">
        <v>875</v>
      </c>
      <c r="C3" s="81" t="s">
        <v>895</v>
      </c>
      <c r="D3" s="83"/>
      <c r="E3" s="83"/>
    </row>
    <row r="4" spans="1:5" ht="30" customHeight="1" x14ac:dyDescent="0.25">
      <c r="C4" s="13"/>
      <c r="D4" s="14"/>
      <c r="E4" s="7" t="s">
        <v>628</v>
      </c>
    </row>
    <row r="5" spans="1:5" x14ac:dyDescent="0.25">
      <c r="A5" s="1" t="s">
        <v>439</v>
      </c>
      <c r="B5" s="1" t="str">
        <f>"NoEf_Evf_"&amp;A5</f>
        <v>NoEf_Evf_EvFg</v>
      </c>
      <c r="C5" s="13" t="s">
        <v>425</v>
      </c>
      <c r="D5" s="13" t="s">
        <v>428</v>
      </c>
      <c r="E5" s="10">
        <v>2709</v>
      </c>
    </row>
    <row r="6" spans="1:5" x14ac:dyDescent="0.25">
      <c r="A6" s="1" t="s">
        <v>440</v>
      </c>
      <c r="B6" s="1" t="str">
        <f t="shared" ref="B6:B16" si="0">"NoEf_Evf_"&amp;A6</f>
        <v>NoEf_Evf_EvTR</v>
      </c>
      <c r="C6" s="13" t="s">
        <v>424</v>
      </c>
      <c r="D6" s="13" t="s">
        <v>429</v>
      </c>
      <c r="E6" s="10">
        <v>0</v>
      </c>
    </row>
    <row r="7" spans="1:5" x14ac:dyDescent="0.25">
      <c r="A7" s="1" t="s">
        <v>441</v>
      </c>
      <c r="B7" s="1" t="str">
        <f t="shared" si="0"/>
        <v>NoEf_Evf_EvTK</v>
      </c>
      <c r="C7" s="13" t="s">
        <v>426</v>
      </c>
      <c r="D7" s="13" t="s">
        <v>430</v>
      </c>
      <c r="E7" s="10">
        <v>0</v>
      </c>
    </row>
    <row r="8" spans="1:5" x14ac:dyDescent="0.25">
      <c r="A8" s="1" t="s">
        <v>442</v>
      </c>
      <c r="B8" s="1" t="str">
        <f t="shared" si="0"/>
        <v>NoEf_Evf_EvX</v>
      </c>
      <c r="C8" s="13" t="s">
        <v>427</v>
      </c>
      <c r="D8" s="13" t="s">
        <v>431</v>
      </c>
      <c r="E8" s="10">
        <v>121291</v>
      </c>
    </row>
    <row r="9" spans="1:5" x14ac:dyDescent="0.25">
      <c r="A9" s="1" t="s">
        <v>443</v>
      </c>
      <c r="B9" s="1" t="str">
        <f t="shared" si="0"/>
        <v>NoEf_Evf_EvTot</v>
      </c>
      <c r="C9" s="13"/>
      <c r="D9" s="14" t="s">
        <v>206</v>
      </c>
      <c r="E9" s="10">
        <v>124000</v>
      </c>
    </row>
    <row r="10" spans="1:5" x14ac:dyDescent="0.25">
      <c r="B10" s="1" t="str">
        <f t="shared" si="0"/>
        <v>NoEf_Evf_</v>
      </c>
      <c r="C10" s="13"/>
      <c r="D10" s="13"/>
      <c r="E10" s="7"/>
    </row>
    <row r="11" spans="1:5" x14ac:dyDescent="0.25">
      <c r="B11" s="1" t="str">
        <f t="shared" si="0"/>
        <v>NoEf_Evf_</v>
      </c>
      <c r="C11" s="13"/>
      <c r="D11" s="14" t="s">
        <v>432</v>
      </c>
      <c r="E11" s="7"/>
    </row>
    <row r="12" spans="1:5" x14ac:dyDescent="0.25">
      <c r="A12" s="1" t="s">
        <v>444</v>
      </c>
      <c r="B12" s="1" t="str">
        <f t="shared" si="0"/>
        <v>NoEf_Evf_XFAuk</v>
      </c>
      <c r="C12" s="13" t="s">
        <v>433</v>
      </c>
      <c r="D12" s="13" t="s">
        <v>436</v>
      </c>
      <c r="E12" s="10">
        <v>28595404</v>
      </c>
    </row>
    <row r="13" spans="1:5" x14ac:dyDescent="0.25">
      <c r="A13" s="1" t="s">
        <v>445</v>
      </c>
      <c r="B13" s="1" t="str">
        <f t="shared" si="0"/>
        <v>NoEf_Evf_XFAust</v>
      </c>
      <c r="C13" s="13" t="s">
        <v>434</v>
      </c>
      <c r="D13" s="13" t="s">
        <v>437</v>
      </c>
      <c r="E13" s="10">
        <v>0</v>
      </c>
    </row>
    <row r="14" spans="1:5" x14ac:dyDescent="0.25">
      <c r="A14" s="1" t="s">
        <v>446</v>
      </c>
      <c r="B14" s="1" t="str">
        <f t="shared" si="0"/>
        <v>NoEf_Evf_XFAX</v>
      </c>
      <c r="C14" s="13" t="s">
        <v>435</v>
      </c>
      <c r="D14" s="13" t="s">
        <v>438</v>
      </c>
      <c r="E14" s="10">
        <v>1661515</v>
      </c>
    </row>
    <row r="15" spans="1:5" x14ac:dyDescent="0.25">
      <c r="A15" s="1" t="s">
        <v>447</v>
      </c>
      <c r="B15" s="1" t="str">
        <f t="shared" si="0"/>
        <v>NoEf_Evf_XFATot</v>
      </c>
      <c r="C15" s="13"/>
      <c r="D15" s="14" t="s">
        <v>206</v>
      </c>
      <c r="E15" s="10">
        <v>30256919</v>
      </c>
    </row>
    <row r="16" spans="1:5" x14ac:dyDescent="0.25">
      <c r="B16" s="1" t="str">
        <f t="shared" si="0"/>
        <v>NoEf_Evf_</v>
      </c>
      <c r="C16" s="13"/>
      <c r="D16" s="13"/>
      <c r="E16" s="7"/>
    </row>
    <row r="17" x14ac:dyDescent="0.25"/>
    <row r="18" hidden="1" x14ac:dyDescent="0.25"/>
    <row r="19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0" style="1" hidden="1" customWidth="1"/>
    <col min="2" max="2" width="5.85546875" style="1" hidden="1" customWidth="1"/>
    <col min="3" max="3" width="8.85546875" style="1" hidden="1" customWidth="1"/>
    <col min="4" max="4" width="13.28515625" style="1" hidden="1" customWidth="1"/>
    <col min="5" max="5" width="5.85546875" style="1" customWidth="1"/>
    <col min="6" max="6" width="6.85546875" style="1" customWidth="1"/>
    <col min="7" max="7" width="70.42578125" style="1" customWidth="1"/>
    <col min="8" max="8" width="15.5703125" style="1" customWidth="1"/>
    <col min="9" max="9" width="14.42578125" style="1" customWidth="1"/>
    <col min="10" max="10" width="15.42578125" style="1" customWidth="1"/>
    <col min="11" max="11" width="3.85546875" style="1" customWidth="1"/>
    <col min="12" max="16384" width="9.140625" style="1" hidden="1"/>
  </cols>
  <sheetData>
    <row r="1" spans="1:10" x14ac:dyDescent="0.25">
      <c r="E1" s="2" t="s">
        <v>762</v>
      </c>
    </row>
    <row r="2" spans="1:10" x14ac:dyDescent="0.25">
      <c r="F2" s="3"/>
    </row>
    <row r="3" spans="1:10" ht="35.25" customHeight="1" x14ac:dyDescent="0.25">
      <c r="A3" s="1" t="s">
        <v>879</v>
      </c>
      <c r="E3" s="84" t="s">
        <v>898</v>
      </c>
      <c r="F3" s="85"/>
      <c r="G3" s="85"/>
      <c r="H3" s="85"/>
      <c r="I3" s="85"/>
      <c r="J3" s="85"/>
    </row>
    <row r="4" spans="1:10" ht="55.5" customHeight="1" x14ac:dyDescent="0.25">
      <c r="A4" s="4" t="s">
        <v>31</v>
      </c>
      <c r="B4" s="4" t="s">
        <v>937</v>
      </c>
      <c r="C4" s="4" t="s">
        <v>937</v>
      </c>
      <c r="D4" s="4" t="s">
        <v>937</v>
      </c>
      <c r="E4" s="9"/>
      <c r="F4" s="9"/>
      <c r="G4" s="11"/>
      <c r="H4" s="7" t="s">
        <v>584</v>
      </c>
      <c r="I4" s="7" t="s">
        <v>585</v>
      </c>
      <c r="J4" s="7" t="s">
        <v>586</v>
      </c>
    </row>
    <row r="5" spans="1:10" x14ac:dyDescent="0.25">
      <c r="A5" s="4"/>
      <c r="B5" s="4" t="s">
        <v>938</v>
      </c>
      <c r="C5" s="4" t="s">
        <v>939</v>
      </c>
      <c r="D5" s="4" t="s">
        <v>627</v>
      </c>
      <c r="E5" s="9"/>
      <c r="F5" s="9"/>
      <c r="G5" s="11" t="s">
        <v>706</v>
      </c>
      <c r="H5" s="7"/>
      <c r="I5" s="7"/>
      <c r="J5" s="7"/>
    </row>
    <row r="6" spans="1:10" x14ac:dyDescent="0.25">
      <c r="A6" s="8" t="s">
        <v>610</v>
      </c>
      <c r="B6" s="8" t="str">
        <f>"NoRu_"&amp;$A6&amp;"_"&amp;B$5</f>
        <v>NoRu_ejdE_un</v>
      </c>
      <c r="C6" s="8" t="str">
        <f t="shared" ref="C6:D21" si="0">"NoRu_"&amp;$A6&amp;"_"&amp;C$5</f>
        <v>NoRu_ejdE_ned</v>
      </c>
      <c r="D6" s="8" t="str">
        <f t="shared" si="0"/>
        <v>NoRu_ejdE_ET</v>
      </c>
      <c r="E6" s="9" t="s">
        <v>0</v>
      </c>
      <c r="F6" s="9"/>
      <c r="G6" s="9" t="s">
        <v>588</v>
      </c>
      <c r="H6" s="10">
        <v>1476145562</v>
      </c>
      <c r="I6" s="10">
        <v>3354141</v>
      </c>
      <c r="J6" s="10">
        <v>932452</v>
      </c>
    </row>
    <row r="7" spans="1:10" x14ac:dyDescent="0.25">
      <c r="A7" s="8" t="s">
        <v>611</v>
      </c>
      <c r="B7" s="8" t="str">
        <f t="shared" ref="B7:D24" si="1">"NoRu_"&amp;$A7&amp;"_"&amp;B$5</f>
        <v>NoRu_ejdF_un</v>
      </c>
      <c r="C7" s="8" t="str">
        <f t="shared" si="0"/>
        <v>NoRu_ejdF_ned</v>
      </c>
      <c r="D7" s="8" t="str">
        <f t="shared" si="0"/>
        <v>NoRu_ejdF_ET</v>
      </c>
      <c r="E7" s="9" t="s">
        <v>1</v>
      </c>
      <c r="F7" s="9"/>
      <c r="G7" s="9" t="s">
        <v>589</v>
      </c>
      <c r="H7" s="10">
        <v>75368698</v>
      </c>
      <c r="I7" s="10">
        <v>146542</v>
      </c>
      <c r="J7" s="10">
        <v>39390</v>
      </c>
    </row>
    <row r="8" spans="1:10" x14ac:dyDescent="0.25">
      <c r="A8" s="8" t="s">
        <v>612</v>
      </c>
      <c r="B8" s="8" t="str">
        <f t="shared" si="1"/>
        <v>NoRu_ejdS_un</v>
      </c>
      <c r="C8" s="8" t="str">
        <f t="shared" si="0"/>
        <v>NoRu_ejdS_ned</v>
      </c>
      <c r="D8" s="8" t="str">
        <f t="shared" si="0"/>
        <v>NoRu_ejdS_ET</v>
      </c>
      <c r="E8" s="9" t="s">
        <v>2</v>
      </c>
      <c r="F8" s="9"/>
      <c r="G8" s="9" t="s">
        <v>590</v>
      </c>
      <c r="H8" s="10">
        <v>196600838</v>
      </c>
      <c r="I8" s="10">
        <v>340539</v>
      </c>
      <c r="J8" s="10">
        <v>89844</v>
      </c>
    </row>
    <row r="9" spans="1:10" x14ac:dyDescent="0.25">
      <c r="A9" s="8" t="s">
        <v>613</v>
      </c>
      <c r="B9" s="8" t="str">
        <f t="shared" si="1"/>
        <v>NoRu_ejdA_un</v>
      </c>
      <c r="C9" s="8" t="str">
        <f t="shared" si="0"/>
        <v>NoRu_ejdA_ned</v>
      </c>
      <c r="D9" s="8" t="str">
        <f t="shared" si="0"/>
        <v>NoRu_ejdA_ET</v>
      </c>
      <c r="E9" s="9" t="s">
        <v>3</v>
      </c>
      <c r="F9" s="9"/>
      <c r="G9" s="9" t="s">
        <v>591</v>
      </c>
      <c r="H9" s="10">
        <v>105325741</v>
      </c>
      <c r="I9" s="10">
        <v>1609317</v>
      </c>
      <c r="J9" s="10">
        <v>11257</v>
      </c>
    </row>
    <row r="10" spans="1:10" x14ac:dyDescent="0.25">
      <c r="A10" s="8" t="s">
        <v>614</v>
      </c>
      <c r="B10" s="8" t="str">
        <f t="shared" si="1"/>
        <v>NoRu_ejdU_un</v>
      </c>
      <c r="C10" s="8" t="str">
        <f t="shared" si="0"/>
        <v>NoRu_ejdU_ned</v>
      </c>
      <c r="D10" s="8" t="str">
        <f t="shared" si="0"/>
        <v>NoRu_ejdU_ET</v>
      </c>
      <c r="E10" s="9" t="s">
        <v>4</v>
      </c>
      <c r="F10" s="9"/>
      <c r="G10" s="9" t="s">
        <v>592</v>
      </c>
      <c r="H10" s="10">
        <v>201246361</v>
      </c>
      <c r="I10" s="10">
        <v>911152</v>
      </c>
      <c r="J10" s="10">
        <v>81522</v>
      </c>
    </row>
    <row r="11" spans="1:10" x14ac:dyDescent="0.25">
      <c r="A11" s="8" t="s">
        <v>615</v>
      </c>
      <c r="B11" s="8" t="str">
        <f t="shared" si="1"/>
        <v>NoRu_ejdI_un</v>
      </c>
      <c r="C11" s="8" t="str">
        <f t="shared" si="0"/>
        <v>NoRu_ejdI_ned</v>
      </c>
      <c r="D11" s="8" t="str">
        <f t="shared" si="0"/>
        <v>NoRu_ejdI_ET</v>
      </c>
      <c r="E11" s="9" t="s">
        <v>5</v>
      </c>
      <c r="F11" s="9"/>
      <c r="G11" s="9" t="s">
        <v>593</v>
      </c>
      <c r="H11" s="10">
        <v>51743835</v>
      </c>
      <c r="I11" s="10">
        <v>699398</v>
      </c>
      <c r="J11" s="10">
        <v>231562</v>
      </c>
    </row>
    <row r="12" spans="1:10" x14ac:dyDescent="0.25">
      <c r="A12" s="8" t="s">
        <v>616</v>
      </c>
      <c r="B12" s="8" t="str">
        <f t="shared" si="1"/>
        <v>NoRu_ejdK_un</v>
      </c>
      <c r="C12" s="8" t="str">
        <f t="shared" si="0"/>
        <v>NoRu_ejdK_ned</v>
      </c>
      <c r="D12" s="8" t="str">
        <f t="shared" si="0"/>
        <v>NoRu_ejdK_ET</v>
      </c>
      <c r="E12" s="9" t="s">
        <v>6</v>
      </c>
      <c r="F12" s="9"/>
      <c r="G12" s="9" t="s">
        <v>594</v>
      </c>
      <c r="H12" s="10">
        <v>294894582</v>
      </c>
      <c r="I12" s="10">
        <v>1681021</v>
      </c>
      <c r="J12" s="10">
        <v>261397</v>
      </c>
    </row>
    <row r="13" spans="1:10" x14ac:dyDescent="0.25">
      <c r="A13" s="8" t="s">
        <v>617</v>
      </c>
      <c r="B13" s="8" t="str">
        <f t="shared" si="1"/>
        <v>NoRu_ejdL_un</v>
      </c>
      <c r="C13" s="8" t="str">
        <f t="shared" si="0"/>
        <v>NoRu_ejdL_ned</v>
      </c>
      <c r="D13" s="8" t="str">
        <f t="shared" si="0"/>
        <v>NoRu_ejdL_ET</v>
      </c>
      <c r="E13" s="9" t="s">
        <v>7</v>
      </c>
      <c r="F13" s="9"/>
      <c r="G13" s="9" t="s">
        <v>595</v>
      </c>
      <c r="H13" s="10">
        <v>278609857</v>
      </c>
      <c r="I13" s="10">
        <v>1883954</v>
      </c>
      <c r="J13" s="10">
        <v>356417</v>
      </c>
    </row>
    <row r="14" spans="1:10" x14ac:dyDescent="0.25">
      <c r="A14" s="8" t="s">
        <v>618</v>
      </c>
      <c r="B14" s="8" t="str">
        <f t="shared" si="1"/>
        <v>NoRu_ejdO_un</v>
      </c>
      <c r="C14" s="8" t="str">
        <f t="shared" si="0"/>
        <v>NoRu_ejdO_ned</v>
      </c>
      <c r="D14" s="8" t="str">
        <f t="shared" si="0"/>
        <v>NoRu_ejdO_ET</v>
      </c>
      <c r="E14" s="9" t="s">
        <v>8</v>
      </c>
      <c r="F14" s="9"/>
      <c r="G14" s="9" t="s">
        <v>596</v>
      </c>
      <c r="H14" s="10">
        <v>41071279</v>
      </c>
      <c r="I14" s="10">
        <v>195928</v>
      </c>
      <c r="J14" s="10">
        <v>18908</v>
      </c>
    </row>
    <row r="15" spans="1:10" x14ac:dyDescent="0.25">
      <c r="A15" s="8" t="s">
        <v>619</v>
      </c>
      <c r="B15" s="8" t="str">
        <f t="shared" si="1"/>
        <v>NoRu_ejdX_un</v>
      </c>
      <c r="C15" s="8" t="str">
        <f t="shared" si="0"/>
        <v>NoRu_ejdX_ned</v>
      </c>
      <c r="D15" s="8" t="str">
        <f t="shared" si="0"/>
        <v>NoRu_ejdX_ET</v>
      </c>
      <c r="E15" s="9" t="s">
        <v>9</v>
      </c>
      <c r="F15" s="9"/>
      <c r="G15" s="9" t="s">
        <v>597</v>
      </c>
      <c r="H15" s="10">
        <v>8180566</v>
      </c>
      <c r="I15" s="10">
        <v>665</v>
      </c>
      <c r="J15" s="10">
        <v>2645</v>
      </c>
    </row>
    <row r="16" spans="1:10" x14ac:dyDescent="0.25">
      <c r="A16" s="8" t="s">
        <v>620</v>
      </c>
      <c r="B16" s="8" t="str">
        <f t="shared" si="1"/>
        <v>NoRu_ejdTot_un</v>
      </c>
      <c r="C16" s="8" t="str">
        <f t="shared" si="0"/>
        <v>NoRu_ejdTot_ned</v>
      </c>
      <c r="D16" s="8" t="str">
        <f t="shared" si="0"/>
        <v>NoRu_ejdTot_ET</v>
      </c>
      <c r="E16" s="11" t="s">
        <v>10</v>
      </c>
      <c r="F16" s="11"/>
      <c r="G16" s="11" t="s">
        <v>598</v>
      </c>
      <c r="H16" s="10">
        <v>2729187319</v>
      </c>
      <c r="I16" s="10">
        <v>10822657</v>
      </c>
      <c r="J16" s="10">
        <v>2025394</v>
      </c>
    </row>
    <row r="17" spans="1:10" x14ac:dyDescent="0.25">
      <c r="A17" s="8" t="s">
        <v>621</v>
      </c>
      <c r="B17" s="8" t="str">
        <f t="shared" si="1"/>
        <v>NoRu_affL_un</v>
      </c>
      <c r="C17" s="8" t="str">
        <f t="shared" si="0"/>
        <v>NoRu_affL_ned</v>
      </c>
      <c r="D17" s="8" t="str">
        <f t="shared" si="0"/>
        <v>NoRu_affL_ET</v>
      </c>
      <c r="E17" s="9"/>
      <c r="F17" s="9" t="s">
        <v>587</v>
      </c>
      <c r="G17" s="9" t="s">
        <v>599</v>
      </c>
      <c r="H17" s="10">
        <v>1508592756</v>
      </c>
      <c r="I17" s="10">
        <v>6984251</v>
      </c>
      <c r="J17" s="10">
        <v>1154862</v>
      </c>
    </row>
    <row r="18" spans="1:10" x14ac:dyDescent="0.2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25">
      <c r="A19" s="8"/>
      <c r="B19" s="8"/>
      <c r="C19" s="8"/>
      <c r="D19" s="8"/>
      <c r="E19" s="9"/>
      <c r="F19" s="9"/>
      <c r="G19" s="11" t="s">
        <v>600</v>
      </c>
      <c r="H19" s="9"/>
      <c r="I19" s="9"/>
      <c r="J19" s="9"/>
    </row>
    <row r="20" spans="1:10" x14ac:dyDescent="0.25">
      <c r="A20" s="8" t="s">
        <v>622</v>
      </c>
      <c r="B20" s="8" t="str">
        <f t="shared" si="1"/>
        <v>NoRu_RLI_un</v>
      </c>
      <c r="C20" s="8" t="str">
        <f t="shared" si="0"/>
        <v>NoRu_RLI_ned</v>
      </c>
      <c r="D20" s="8" t="str">
        <f t="shared" si="0"/>
        <v>NoRu_RLI_ET</v>
      </c>
      <c r="E20" s="11" t="s">
        <v>0</v>
      </c>
      <c r="F20" s="11"/>
      <c r="G20" s="9" t="s">
        <v>606</v>
      </c>
      <c r="H20" s="10">
        <v>57935990</v>
      </c>
      <c r="I20" s="10">
        <v>82753</v>
      </c>
      <c r="J20" s="10">
        <v>6413</v>
      </c>
    </row>
    <row r="21" spans="1:10" x14ac:dyDescent="0.25">
      <c r="A21" s="8" t="s">
        <v>623</v>
      </c>
      <c r="B21" s="8" t="str">
        <f t="shared" si="1"/>
        <v>NoRu_RLF_un</v>
      </c>
      <c r="C21" s="8" t="str">
        <f t="shared" si="0"/>
        <v>NoRu_RLF_ned</v>
      </c>
      <c r="D21" s="8" t="str">
        <f t="shared" si="0"/>
        <v>NoRu_RLF_ET</v>
      </c>
      <c r="E21" s="11" t="s">
        <v>1</v>
      </c>
      <c r="F21" s="11"/>
      <c r="G21" s="9" t="s">
        <v>607</v>
      </c>
      <c r="H21" s="10">
        <v>894967883</v>
      </c>
      <c r="I21" s="10">
        <v>1363898</v>
      </c>
      <c r="J21" s="10">
        <v>260983</v>
      </c>
    </row>
    <row r="22" spans="1:10" x14ac:dyDescent="0.25">
      <c r="A22" s="8" t="s">
        <v>624</v>
      </c>
      <c r="B22" s="8" t="str">
        <f t="shared" si="1"/>
        <v>NoRu_RLR_un</v>
      </c>
      <c r="C22" s="8" t="str">
        <f t="shared" si="1"/>
        <v>NoRu_RLR_ned</v>
      </c>
      <c r="D22" s="8" t="str">
        <f t="shared" si="1"/>
        <v>NoRu_RLR_ET</v>
      </c>
      <c r="E22" s="11" t="s">
        <v>2</v>
      </c>
      <c r="F22" s="11"/>
      <c r="G22" s="9" t="s">
        <v>608</v>
      </c>
      <c r="H22" s="10">
        <v>1129152840</v>
      </c>
      <c r="I22" s="10">
        <v>5494097</v>
      </c>
      <c r="J22" s="10">
        <v>1000515</v>
      </c>
    </row>
    <row r="23" spans="1:10" x14ac:dyDescent="0.25">
      <c r="A23" s="8" t="s">
        <v>625</v>
      </c>
      <c r="B23" s="8" t="str">
        <f t="shared" si="1"/>
        <v>NoRu_PMr_un</v>
      </c>
      <c r="C23" s="8" t="str">
        <f t="shared" si="1"/>
        <v>NoRu_PMr_ned</v>
      </c>
      <c r="D23" s="8" t="str">
        <f t="shared" si="1"/>
        <v>NoRu_PMr_ET</v>
      </c>
      <c r="E23" s="11" t="s">
        <v>3</v>
      </c>
      <c r="F23" s="11"/>
      <c r="G23" s="9" t="s">
        <v>609</v>
      </c>
      <c r="H23" s="10">
        <v>647130605</v>
      </c>
      <c r="I23" s="10">
        <v>3881909</v>
      </c>
      <c r="J23" s="10">
        <v>757481</v>
      </c>
    </row>
    <row r="24" spans="1:10" x14ac:dyDescent="0.25">
      <c r="A24" s="8" t="s">
        <v>626</v>
      </c>
      <c r="B24" s="8" t="str">
        <f t="shared" si="1"/>
        <v>NoRu_PMrTot_un</v>
      </c>
      <c r="C24" s="8" t="str">
        <f t="shared" si="1"/>
        <v>NoRu_PMrTot_ned</v>
      </c>
      <c r="D24" s="8" t="str">
        <f t="shared" si="1"/>
        <v>NoRu_PMrTot_ET</v>
      </c>
      <c r="E24" s="11" t="s">
        <v>4</v>
      </c>
      <c r="F24" s="11"/>
      <c r="G24" s="11" t="s">
        <v>598</v>
      </c>
      <c r="H24" s="10">
        <v>2729187318</v>
      </c>
      <c r="I24" s="10">
        <v>10822657</v>
      </c>
      <c r="J24" s="10">
        <v>2025393</v>
      </c>
    </row>
    <row r="25" spans="1:10" x14ac:dyDescent="0.25">
      <c r="H25" s="32"/>
    </row>
    <row r="26" spans="1:10" hidden="1" x14ac:dyDescent="0.25"/>
    <row r="27" spans="1:10" hidden="1" x14ac:dyDescent="0.25"/>
  </sheetData>
  <mergeCells count="1">
    <mergeCell ref="E3:J3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91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2.85546875" hidden="1" customWidth="1"/>
    <col min="2" max="2" width="20.7109375" hidden="1" customWidth="1"/>
    <col min="3" max="3" width="16.28515625" hidden="1" customWidth="1"/>
    <col min="4" max="4" width="17.28515625" hidden="1" customWidth="1"/>
    <col min="5" max="5" width="9.140625" customWidth="1"/>
    <col min="6" max="6" width="88" bestFit="1" customWidth="1"/>
    <col min="7" max="9" width="16.42578125" customWidth="1"/>
    <col min="10" max="10" width="9.140625" customWidth="1"/>
    <col min="11" max="16384" width="9.140625" hidden="1"/>
  </cols>
  <sheetData>
    <row r="1" spans="1:7" x14ac:dyDescent="0.25">
      <c r="E1" s="2" t="s">
        <v>762</v>
      </c>
    </row>
    <row r="2" spans="1:7" x14ac:dyDescent="0.25"/>
    <row r="3" spans="1:7" ht="23.25" x14ac:dyDescent="0.25">
      <c r="A3" s="1" t="s">
        <v>876</v>
      </c>
      <c r="B3" s="1"/>
      <c r="E3" s="86" t="s">
        <v>899</v>
      </c>
      <c r="F3" s="86"/>
      <c r="G3" s="58"/>
    </row>
    <row r="4" spans="1:7" ht="38.25" x14ac:dyDescent="0.25">
      <c r="A4" s="4" t="s">
        <v>31</v>
      </c>
      <c r="B4" s="4"/>
      <c r="E4" s="9"/>
      <c r="F4" s="9"/>
      <c r="G4" s="7" t="s">
        <v>692</v>
      </c>
    </row>
    <row r="5" spans="1:7" x14ac:dyDescent="0.25">
      <c r="A5" s="1"/>
      <c r="B5" s="1"/>
      <c r="E5" s="28" t="s">
        <v>0</v>
      </c>
      <c r="F5" s="28" t="s">
        <v>14</v>
      </c>
      <c r="G5" s="9"/>
    </row>
    <row r="6" spans="1:7" x14ac:dyDescent="0.25">
      <c r="A6" s="8" t="s">
        <v>220</v>
      </c>
      <c r="B6" s="8" t="str">
        <f>"NoRe_"&amp;A6&amp;"_Nry"</f>
        <v>NoRe_RIkc_Nry</v>
      </c>
      <c r="E6" s="9"/>
      <c r="F6" s="9" t="s">
        <v>47</v>
      </c>
      <c r="G6" s="10">
        <v>-385310</v>
      </c>
    </row>
    <row r="7" spans="1:7" x14ac:dyDescent="0.25">
      <c r="A7" s="8" t="s">
        <v>221</v>
      </c>
      <c r="B7" s="8" t="str">
        <f t="shared" ref="B7:B70" si="0">"NoRe_"&amp;A7&amp;"_Nry"</f>
        <v>NoRe_RIut_Nry</v>
      </c>
      <c r="E7" s="9"/>
      <c r="F7" s="9" t="s">
        <v>183</v>
      </c>
      <c r="G7" s="10">
        <v>54190206</v>
      </c>
    </row>
    <row r="8" spans="1:7" x14ac:dyDescent="0.25">
      <c r="A8" s="8" t="s">
        <v>222</v>
      </c>
      <c r="B8" s="8" t="str">
        <f t="shared" si="0"/>
        <v>NoRe_RIb_Nry</v>
      </c>
      <c r="E8" s="9"/>
      <c r="F8" s="9" t="s">
        <v>184</v>
      </c>
      <c r="G8" s="10">
        <v>21501064</v>
      </c>
    </row>
    <row r="9" spans="1:7" x14ac:dyDescent="0.25">
      <c r="A9" s="8" t="s">
        <v>223</v>
      </c>
      <c r="B9" s="8" t="str">
        <f t="shared" si="0"/>
        <v>NoRe_RIo_Nry</v>
      </c>
      <c r="E9" s="9"/>
      <c r="F9" s="9" t="s">
        <v>185</v>
      </c>
      <c r="G9" s="10">
        <v>2029849</v>
      </c>
    </row>
    <row r="10" spans="1:7" x14ac:dyDescent="0.25">
      <c r="A10" s="8" t="s">
        <v>226</v>
      </c>
      <c r="B10" s="8" t="str">
        <f t="shared" si="0"/>
        <v>NoRe_RITot_Nry</v>
      </c>
      <c r="E10" s="9"/>
      <c r="F10" s="28" t="s">
        <v>186</v>
      </c>
      <c r="G10" s="10">
        <v>468977</v>
      </c>
    </row>
    <row r="11" spans="1:7" x14ac:dyDescent="0.25">
      <c r="A11" s="8"/>
      <c r="B11" s="8"/>
      <c r="E11" s="9"/>
      <c r="F11" s="9"/>
      <c r="G11" s="12"/>
    </row>
    <row r="12" spans="1:7" x14ac:dyDescent="0.25">
      <c r="A12" s="8"/>
      <c r="B12" s="8"/>
      <c r="E12" s="9"/>
      <c r="F12" s="28" t="s">
        <v>449</v>
      </c>
      <c r="G12" s="12"/>
    </row>
    <row r="13" spans="1:7" x14ac:dyDescent="0.25">
      <c r="A13" s="8" t="s">
        <v>239</v>
      </c>
      <c r="B13" s="8" t="str">
        <f t="shared" si="0"/>
        <v>NoRe_Hvk_Nry</v>
      </c>
      <c r="E13" s="9"/>
      <c r="F13" s="15" t="s">
        <v>755</v>
      </c>
      <c r="G13" s="10">
        <v>-23172</v>
      </c>
    </row>
    <row r="14" spans="1:7" x14ac:dyDescent="0.25">
      <c r="A14" s="8" t="s">
        <v>241</v>
      </c>
      <c r="B14" s="8" t="str">
        <f t="shared" si="0"/>
        <v>NoRe_Hrek_Nry</v>
      </c>
      <c r="E14" s="9"/>
      <c r="F14" s="15" t="s">
        <v>756</v>
      </c>
      <c r="G14" s="10">
        <v>492149</v>
      </c>
    </row>
    <row r="15" spans="1:7" x14ac:dyDescent="0.25">
      <c r="A15" s="8" t="s">
        <v>224</v>
      </c>
      <c r="B15" s="8" t="str">
        <f t="shared" si="0"/>
        <v>NoRe_Hak_Nry</v>
      </c>
      <c r="E15" s="9"/>
      <c r="F15" s="15" t="s">
        <v>757</v>
      </c>
      <c r="G15" s="10">
        <v>0</v>
      </c>
    </row>
    <row r="16" spans="1:7" x14ac:dyDescent="0.25">
      <c r="A16" s="8" t="s">
        <v>240</v>
      </c>
      <c r="B16" s="8" t="str">
        <f t="shared" si="0"/>
        <v>NoRe_Hrk_Nry</v>
      </c>
      <c r="E16" s="9"/>
      <c r="F16" s="15" t="s">
        <v>758</v>
      </c>
      <c r="G16" s="10">
        <v>0</v>
      </c>
    </row>
    <row r="17" spans="1:7" x14ac:dyDescent="0.25">
      <c r="A17" s="8" t="s">
        <v>242</v>
      </c>
      <c r="B17" s="8" t="str">
        <f t="shared" si="0"/>
        <v>NoRe_Hank_Nry</v>
      </c>
      <c r="E17" s="9"/>
      <c r="F17" s="15" t="s">
        <v>759</v>
      </c>
      <c r="G17" s="10">
        <v>0</v>
      </c>
    </row>
    <row r="18" spans="1:7" x14ac:dyDescent="0.25">
      <c r="A18" s="8" t="s">
        <v>243</v>
      </c>
      <c r="B18" s="8" t="str">
        <f t="shared" si="0"/>
        <v>NoRe_Hxr_Nry</v>
      </c>
      <c r="E18" s="9"/>
      <c r="F18" s="9" t="s">
        <v>187</v>
      </c>
      <c r="G18" s="10">
        <v>418521</v>
      </c>
    </row>
    <row r="19" spans="1:7" x14ac:dyDescent="0.25">
      <c r="A19" s="8" t="s">
        <v>225</v>
      </c>
      <c r="B19" s="8" t="str">
        <f t="shared" si="0"/>
        <v>NoRe_HTot_Nry</v>
      </c>
      <c r="E19" s="9"/>
      <c r="F19" s="28" t="s">
        <v>188</v>
      </c>
      <c r="G19" s="10">
        <v>78223307</v>
      </c>
    </row>
    <row r="20" spans="1:7" x14ac:dyDescent="0.25">
      <c r="A20" s="8"/>
      <c r="B20" s="8"/>
      <c r="E20" s="9"/>
      <c r="F20" s="9"/>
      <c r="G20" s="12"/>
    </row>
    <row r="21" spans="1:7" x14ac:dyDescent="0.25">
      <c r="A21" s="8"/>
      <c r="B21" s="8"/>
      <c r="E21" s="9"/>
      <c r="F21" s="28" t="s">
        <v>693</v>
      </c>
      <c r="G21" s="12"/>
    </row>
    <row r="22" spans="1:7" x14ac:dyDescent="0.25">
      <c r="A22" s="8" t="s">
        <v>227</v>
      </c>
      <c r="B22" s="8" t="str">
        <f t="shared" si="0"/>
        <v>NoRe_KTkc_Nry</v>
      </c>
      <c r="E22" s="9"/>
      <c r="F22" s="9" t="s">
        <v>47</v>
      </c>
      <c r="G22" s="10">
        <v>-245834</v>
      </c>
    </row>
    <row r="23" spans="1:7" x14ac:dyDescent="0.25">
      <c r="A23" s="8" t="s">
        <v>228</v>
      </c>
      <c r="B23" s="8" t="str">
        <f t="shared" si="0"/>
        <v>NoRe_KTut_Nry</v>
      </c>
      <c r="E23" s="9"/>
      <c r="F23" s="9" t="s">
        <v>183</v>
      </c>
      <c r="G23" s="10">
        <v>0</v>
      </c>
    </row>
    <row r="24" spans="1:7" x14ac:dyDescent="0.25">
      <c r="A24" s="8"/>
      <c r="B24" s="8"/>
      <c r="E24" s="9"/>
      <c r="F24" s="9"/>
      <c r="G24" s="12"/>
    </row>
    <row r="25" spans="1:7" x14ac:dyDescent="0.25">
      <c r="A25" s="8"/>
      <c r="B25" s="8"/>
      <c r="E25" s="28" t="s">
        <v>1</v>
      </c>
      <c r="F25" s="28" t="s">
        <v>694</v>
      </c>
      <c r="G25" s="12"/>
    </row>
    <row r="26" spans="1:7" x14ac:dyDescent="0.25">
      <c r="A26" s="8" t="s">
        <v>229</v>
      </c>
      <c r="B26" s="8" t="str">
        <f t="shared" si="0"/>
        <v>NoRe_RUkc_Nry</v>
      </c>
      <c r="E26" s="9"/>
      <c r="F26" s="9" t="s">
        <v>189</v>
      </c>
      <c r="G26" s="10">
        <v>10071990</v>
      </c>
    </row>
    <row r="27" spans="1:7" x14ac:dyDescent="0.25">
      <c r="A27" s="8" t="s">
        <v>230</v>
      </c>
      <c r="B27" s="8" t="str">
        <f t="shared" si="0"/>
        <v>NoRe_RUig_Nry</v>
      </c>
      <c r="E27" s="9"/>
      <c r="F27" s="9" t="s">
        <v>70</v>
      </c>
      <c r="G27" s="10">
        <v>0</v>
      </c>
    </row>
    <row r="28" spans="1:7" x14ac:dyDescent="0.25">
      <c r="A28" s="8" t="s">
        <v>231</v>
      </c>
      <c r="B28" s="8" t="str">
        <f t="shared" si="0"/>
        <v>NoRe_RUuo_Nry</v>
      </c>
      <c r="E28" s="9"/>
      <c r="F28" s="9" t="s">
        <v>190</v>
      </c>
      <c r="G28" s="10">
        <v>43743984</v>
      </c>
    </row>
    <row r="29" spans="1:7" x14ac:dyDescent="0.25">
      <c r="A29" s="8" t="s">
        <v>233</v>
      </c>
      <c r="B29" s="8" t="str">
        <f t="shared" si="0"/>
        <v>NoRe_RUur_Nry</v>
      </c>
      <c r="E29" s="9"/>
      <c r="F29" s="9" t="s">
        <v>191</v>
      </c>
      <c r="G29" s="10">
        <v>178475</v>
      </c>
    </row>
    <row r="30" spans="1:7" x14ac:dyDescent="0.25">
      <c r="A30" s="8" t="s">
        <v>232</v>
      </c>
      <c r="B30" s="8" t="str">
        <f t="shared" si="0"/>
        <v>NoRe_RUek_Nry</v>
      </c>
      <c r="E30" s="9"/>
      <c r="F30" s="9" t="s">
        <v>86</v>
      </c>
      <c r="G30" s="10">
        <v>426356</v>
      </c>
    </row>
    <row r="31" spans="1:7" x14ac:dyDescent="0.25">
      <c r="A31" s="8" t="s">
        <v>234</v>
      </c>
      <c r="B31" s="8" t="str">
        <f t="shared" si="0"/>
        <v>NoRe_RUg_Nry</v>
      </c>
      <c r="E31" s="9"/>
      <c r="F31" s="9" t="s">
        <v>192</v>
      </c>
      <c r="G31" s="10">
        <v>0</v>
      </c>
    </row>
    <row r="32" spans="1:7" x14ac:dyDescent="0.25">
      <c r="A32" s="8" t="s">
        <v>235</v>
      </c>
      <c r="B32" s="8" t="str">
        <f t="shared" si="0"/>
        <v>NoRe_RUx_Nry</v>
      </c>
      <c r="E32" s="9"/>
      <c r="F32" s="9" t="s">
        <v>193</v>
      </c>
      <c r="G32" s="10">
        <v>203784</v>
      </c>
    </row>
    <row r="33" spans="1:7" x14ac:dyDescent="0.25">
      <c r="A33" s="8" t="s">
        <v>236</v>
      </c>
      <c r="B33" s="8" t="str">
        <f t="shared" si="0"/>
        <v>NoRe_RUTot_Nry</v>
      </c>
      <c r="E33" s="9"/>
      <c r="F33" s="28" t="s">
        <v>194</v>
      </c>
      <c r="G33" s="10">
        <v>54624589</v>
      </c>
    </row>
    <row r="34" spans="1:7" x14ac:dyDescent="0.25">
      <c r="A34" s="8"/>
      <c r="B34" s="8"/>
      <c r="E34" s="9"/>
      <c r="F34" s="9"/>
      <c r="G34" s="12"/>
    </row>
    <row r="35" spans="1:7" x14ac:dyDescent="0.25">
      <c r="A35" s="8"/>
      <c r="B35" s="8"/>
      <c r="E35" s="9"/>
      <c r="F35" s="28" t="s">
        <v>695</v>
      </c>
      <c r="G35" s="12"/>
    </row>
    <row r="36" spans="1:7" x14ac:dyDescent="0.25">
      <c r="A36" s="8" t="s">
        <v>237</v>
      </c>
      <c r="B36" s="8" t="str">
        <f t="shared" si="0"/>
        <v>NoRe_STkc_Nry</v>
      </c>
      <c r="E36" s="9"/>
      <c r="F36" s="9" t="s">
        <v>189</v>
      </c>
      <c r="G36" s="10">
        <v>-102190</v>
      </c>
    </row>
    <row r="37" spans="1:7" x14ac:dyDescent="0.25">
      <c r="A37" s="8" t="s">
        <v>238</v>
      </c>
      <c r="B37" s="8" t="str">
        <f t="shared" si="0"/>
        <v>NoRe_STig_Nry</v>
      </c>
      <c r="E37" s="9"/>
      <c r="F37" s="9" t="s">
        <v>70</v>
      </c>
      <c r="G37" s="10">
        <v>0</v>
      </c>
    </row>
    <row r="38" spans="1:7" x14ac:dyDescent="0.25">
      <c r="A38" s="8"/>
      <c r="B38" s="8"/>
      <c r="E38" s="9"/>
      <c r="F38" s="9"/>
      <c r="G38" s="12"/>
    </row>
    <row r="39" spans="1:7" x14ac:dyDescent="0.25">
      <c r="A39" s="8"/>
      <c r="B39" s="8"/>
      <c r="E39" s="28" t="s">
        <v>5</v>
      </c>
      <c r="F39" s="28" t="s">
        <v>21</v>
      </c>
      <c r="G39" s="12"/>
    </row>
    <row r="40" spans="1:7" x14ac:dyDescent="0.25">
      <c r="A40" s="8" t="s">
        <v>244</v>
      </c>
      <c r="B40" s="8" t="str">
        <f t="shared" si="0"/>
        <v>NoRe_KUr_Nry</v>
      </c>
      <c r="E40" s="9"/>
      <c r="F40" s="9" t="s">
        <v>195</v>
      </c>
      <c r="G40" s="10">
        <v>39233510</v>
      </c>
    </row>
    <row r="41" spans="1:7" x14ac:dyDescent="0.25">
      <c r="A41" s="8" t="s">
        <v>245</v>
      </c>
      <c r="B41" s="8" t="str">
        <f t="shared" si="0"/>
        <v>NoRe_KUut_Nry</v>
      </c>
      <c r="E41" s="9"/>
      <c r="F41" s="9" t="s">
        <v>196</v>
      </c>
      <c r="G41" s="10">
        <v>-86709</v>
      </c>
    </row>
    <row r="42" spans="1:7" x14ac:dyDescent="0.25">
      <c r="A42" s="8" t="s">
        <v>246</v>
      </c>
      <c r="B42" s="8" t="str">
        <f t="shared" si="0"/>
        <v>NoRe_KUo_Nry</v>
      </c>
      <c r="E42" s="9"/>
      <c r="F42" s="9" t="s">
        <v>185</v>
      </c>
      <c r="G42" s="10">
        <v>882940</v>
      </c>
    </row>
    <row r="43" spans="1:7" x14ac:dyDescent="0.25">
      <c r="A43" s="8" t="s">
        <v>247</v>
      </c>
      <c r="B43" s="8" t="str">
        <f t="shared" si="0"/>
        <v>NoRe_KUak_Nry</v>
      </c>
      <c r="E43" s="9"/>
      <c r="F43" s="9" t="s">
        <v>52</v>
      </c>
      <c r="G43" s="10">
        <v>449508</v>
      </c>
    </row>
    <row r="44" spans="1:7" x14ac:dyDescent="0.25">
      <c r="A44" s="8" t="s">
        <v>248</v>
      </c>
      <c r="B44" s="8" t="str">
        <f t="shared" si="0"/>
        <v>NoRe_KUi_Nry</v>
      </c>
      <c r="E44" s="9"/>
      <c r="F44" s="9" t="s">
        <v>58</v>
      </c>
      <c r="G44" s="10">
        <v>0</v>
      </c>
    </row>
    <row r="45" spans="1:7" x14ac:dyDescent="0.25">
      <c r="A45" s="8" t="s">
        <v>249</v>
      </c>
      <c r="B45" s="8" t="str">
        <f t="shared" si="0"/>
        <v>NoRe_KUv_Nry</v>
      </c>
      <c r="E45" s="9"/>
      <c r="F45" s="9" t="s">
        <v>197</v>
      </c>
      <c r="G45" s="10">
        <v>2909</v>
      </c>
    </row>
    <row r="46" spans="1:7" x14ac:dyDescent="0.25">
      <c r="A46" s="8" t="s">
        <v>250</v>
      </c>
      <c r="B46" s="8" t="str">
        <f t="shared" si="0"/>
        <v>NoRe_KUfi_Nry</v>
      </c>
      <c r="E46" s="9"/>
      <c r="F46" s="9" t="s">
        <v>198</v>
      </c>
      <c r="G46" s="10">
        <v>-321326</v>
      </c>
    </row>
    <row r="47" spans="1:7" x14ac:dyDescent="0.25">
      <c r="A47" s="8" t="s">
        <v>251</v>
      </c>
      <c r="B47" s="8" t="str">
        <f t="shared" si="0"/>
        <v>NoRe_KUatp_Nry</v>
      </c>
      <c r="E47" s="9"/>
      <c r="F47" s="9" t="s">
        <v>55</v>
      </c>
      <c r="G47" s="10">
        <v>0</v>
      </c>
    </row>
    <row r="48" spans="1:7" x14ac:dyDescent="0.25">
      <c r="A48" s="8" t="s">
        <v>252</v>
      </c>
      <c r="B48" s="8" t="str">
        <f t="shared" si="0"/>
        <v>NoRe_KUip_Nry</v>
      </c>
      <c r="E48" s="9"/>
      <c r="F48" s="9" t="s">
        <v>71</v>
      </c>
      <c r="G48" s="10">
        <v>0</v>
      </c>
    </row>
    <row r="49" spans="1:7" x14ac:dyDescent="0.25">
      <c r="A49" s="8" t="s">
        <v>253</v>
      </c>
      <c r="B49" s="8" t="str">
        <f t="shared" si="0"/>
        <v>NoRe_KUxa_Nry</v>
      </c>
      <c r="E49" s="9"/>
      <c r="F49" s="9" t="s">
        <v>199</v>
      </c>
      <c r="G49" s="10">
        <v>13718</v>
      </c>
    </row>
    <row r="50" spans="1:7" x14ac:dyDescent="0.25">
      <c r="A50" s="8" t="s">
        <v>254</v>
      </c>
      <c r="B50" s="8" t="str">
        <f t="shared" si="0"/>
        <v>NoRe_KUuo_Nry</v>
      </c>
      <c r="E50" s="9"/>
      <c r="F50" s="9" t="s">
        <v>190</v>
      </c>
      <c r="G50" s="10">
        <v>-39545719</v>
      </c>
    </row>
    <row r="51" spans="1:7" x14ac:dyDescent="0.25">
      <c r="A51" s="8" t="s">
        <v>255</v>
      </c>
      <c r="B51" s="8" t="str">
        <f t="shared" si="0"/>
        <v>NoRe_KUxp_Nry</v>
      </c>
      <c r="E51" s="9"/>
      <c r="F51" s="9" t="s">
        <v>200</v>
      </c>
      <c r="G51" s="10">
        <v>176380</v>
      </c>
    </row>
    <row r="52" spans="1:7" x14ac:dyDescent="0.25">
      <c r="A52" s="8" t="s">
        <v>256</v>
      </c>
      <c r="B52" s="8" t="str">
        <f t="shared" si="0"/>
        <v>NoRe_KUTot_Nry</v>
      </c>
      <c r="E52" s="9"/>
      <c r="F52" s="28" t="s">
        <v>201</v>
      </c>
      <c r="G52" s="10">
        <v>805211</v>
      </c>
    </row>
    <row r="53" spans="1:7" x14ac:dyDescent="0.25">
      <c r="A53" s="8"/>
      <c r="B53" s="8"/>
      <c r="E53" s="9"/>
      <c r="F53" s="9"/>
      <c r="G53" s="12"/>
    </row>
    <row r="54" spans="1:7" x14ac:dyDescent="0.25">
      <c r="A54" s="8"/>
      <c r="B54" s="8"/>
      <c r="E54" s="28" t="s">
        <v>7</v>
      </c>
      <c r="F54" s="28" t="s">
        <v>23</v>
      </c>
      <c r="G54" s="12"/>
    </row>
    <row r="55" spans="1:7" x14ac:dyDescent="0.25">
      <c r="A55" s="8"/>
      <c r="B55" s="8"/>
      <c r="E55" s="9"/>
      <c r="F55" s="28" t="s">
        <v>202</v>
      </c>
      <c r="G55" s="12"/>
    </row>
    <row r="56" spans="1:7" x14ac:dyDescent="0.25">
      <c r="A56" s="8" t="s">
        <v>257</v>
      </c>
      <c r="B56" s="8" t="str">
        <f t="shared" si="0"/>
        <v>NoRe_UPAd_Nry</v>
      </c>
      <c r="E56" s="9"/>
      <c r="F56" s="9" t="s">
        <v>203</v>
      </c>
      <c r="G56" s="10">
        <v>88877</v>
      </c>
    </row>
    <row r="57" spans="1:7" x14ac:dyDescent="0.25">
      <c r="A57" s="8" t="s">
        <v>258</v>
      </c>
      <c r="B57" s="8" t="str">
        <f t="shared" si="0"/>
        <v>NoRe_UPAb_Nry</v>
      </c>
      <c r="E57" s="9"/>
      <c r="F57" s="9" t="s">
        <v>204</v>
      </c>
      <c r="G57" s="10">
        <v>7809</v>
      </c>
    </row>
    <row r="58" spans="1:7" x14ac:dyDescent="0.25">
      <c r="A58" s="8" t="s">
        <v>259</v>
      </c>
      <c r="B58" s="8" t="str">
        <f t="shared" si="0"/>
        <v>NoRe_UPAsrl_Nry</v>
      </c>
      <c r="E58" s="9"/>
      <c r="F58" s="9" t="s">
        <v>205</v>
      </c>
      <c r="G58" s="10">
        <v>0</v>
      </c>
    </row>
    <row r="59" spans="1:7" x14ac:dyDescent="0.25">
      <c r="A59" s="8" t="s">
        <v>265</v>
      </c>
      <c r="B59" s="8" t="str">
        <f t="shared" si="0"/>
        <v>NoRe_UPATotD_Nry</v>
      </c>
      <c r="E59" s="9"/>
      <c r="F59" s="28" t="s">
        <v>206</v>
      </c>
      <c r="G59" s="10">
        <v>96686</v>
      </c>
    </row>
    <row r="60" spans="1:7" x14ac:dyDescent="0.25">
      <c r="A60" s="8"/>
      <c r="B60" s="8"/>
      <c r="E60" s="9"/>
      <c r="F60" s="9"/>
      <c r="G60" s="12"/>
    </row>
    <row r="61" spans="1:7" x14ac:dyDescent="0.25">
      <c r="A61" s="8"/>
      <c r="B61" s="8"/>
      <c r="E61" s="9"/>
      <c r="F61" s="28" t="s">
        <v>696</v>
      </c>
      <c r="G61" s="12"/>
    </row>
    <row r="62" spans="1:7" x14ac:dyDescent="0.25">
      <c r="A62" s="8" t="s">
        <v>261</v>
      </c>
      <c r="B62" s="8" t="str">
        <f t="shared" si="0"/>
        <v>NoRe_UPAl_Nry</v>
      </c>
      <c r="E62" s="9"/>
      <c r="F62" s="9" t="s">
        <v>207</v>
      </c>
      <c r="G62" s="10">
        <v>2484927</v>
      </c>
    </row>
    <row r="63" spans="1:7" x14ac:dyDescent="0.25">
      <c r="A63" s="8" t="s">
        <v>262</v>
      </c>
      <c r="B63" s="8" t="str">
        <f t="shared" si="0"/>
        <v>NoRe_UPAp_Nry</v>
      </c>
      <c r="E63" s="9"/>
      <c r="F63" s="9" t="s">
        <v>208</v>
      </c>
      <c r="G63" s="10">
        <v>268154</v>
      </c>
    </row>
    <row r="64" spans="1:7" x14ac:dyDescent="0.25">
      <c r="A64" s="8" t="s">
        <v>263</v>
      </c>
      <c r="B64" s="8" t="str">
        <f t="shared" si="0"/>
        <v>NoRe_UPAuss_Nry</v>
      </c>
      <c r="E64" s="9"/>
      <c r="F64" s="9" t="s">
        <v>209</v>
      </c>
      <c r="G64" s="10">
        <v>367608</v>
      </c>
    </row>
    <row r="65" spans="1:7" x14ac:dyDescent="0.25">
      <c r="A65" s="8" t="s">
        <v>260</v>
      </c>
      <c r="B65" s="8" t="str">
        <f t="shared" si="0"/>
        <v>NoRe_UPATot_Nry</v>
      </c>
      <c r="E65" s="9"/>
      <c r="F65" s="9" t="s">
        <v>206</v>
      </c>
      <c r="G65" s="10">
        <v>3120689</v>
      </c>
    </row>
    <row r="66" spans="1:7" x14ac:dyDescent="0.25">
      <c r="A66" s="8" t="s">
        <v>264</v>
      </c>
      <c r="B66" s="8" t="str">
        <f t="shared" si="0"/>
        <v>NoRe_UPAX_Nry</v>
      </c>
      <c r="E66" s="9"/>
      <c r="F66" s="9" t="s">
        <v>210</v>
      </c>
      <c r="G66" s="10">
        <v>2658722</v>
      </c>
    </row>
    <row r="67" spans="1:7" x14ac:dyDescent="0.25">
      <c r="A67" s="8" t="s">
        <v>266</v>
      </c>
      <c r="B67" s="8" t="str">
        <f t="shared" si="0"/>
        <v>NoRe_UPATotpa_Nry</v>
      </c>
      <c r="E67" s="9"/>
      <c r="F67" s="28" t="s">
        <v>211</v>
      </c>
      <c r="G67" s="10">
        <v>5876097</v>
      </c>
    </row>
    <row r="68" spans="1:7" x14ac:dyDescent="0.25">
      <c r="A68" s="8"/>
      <c r="B68" s="8"/>
      <c r="E68" s="9"/>
      <c r="F68" s="9"/>
      <c r="G68" s="12"/>
    </row>
    <row r="69" spans="1:7" x14ac:dyDescent="0.25">
      <c r="A69" s="8"/>
      <c r="B69" s="8"/>
      <c r="E69" s="28" t="s">
        <v>11</v>
      </c>
      <c r="F69" s="28" t="s">
        <v>27</v>
      </c>
      <c r="G69" s="12"/>
    </row>
    <row r="70" spans="1:7" x14ac:dyDescent="0.25">
      <c r="A70" s="8" t="s">
        <v>267</v>
      </c>
      <c r="B70" s="8" t="str">
        <f t="shared" si="0"/>
        <v>NoRe_RKVa_Nry</v>
      </c>
      <c r="E70" s="9"/>
      <c r="F70" s="9" t="s">
        <v>213</v>
      </c>
      <c r="G70" s="10">
        <v>8623</v>
      </c>
    </row>
    <row r="71" spans="1:7" x14ac:dyDescent="0.25">
      <c r="A71" s="8" t="s">
        <v>268</v>
      </c>
      <c r="B71" s="8" t="str">
        <f t="shared" ref="B71:B79" si="1">"NoRe_"&amp;A71&amp;"_Nry"</f>
        <v>NoRe_RKVt_Nry</v>
      </c>
      <c r="E71" s="9"/>
      <c r="F71" s="9" t="s">
        <v>212</v>
      </c>
      <c r="G71" s="10">
        <v>3196984</v>
      </c>
    </row>
    <row r="72" spans="1:7" x14ac:dyDescent="0.25">
      <c r="A72" s="8" t="s">
        <v>269</v>
      </c>
      <c r="B72" s="8" t="str">
        <f t="shared" si="1"/>
        <v>NoRe_RKVTot_Nry</v>
      </c>
      <c r="E72" s="9"/>
      <c r="F72" s="28" t="s">
        <v>214</v>
      </c>
      <c r="G72" s="10">
        <v>3205607</v>
      </c>
    </row>
    <row r="73" spans="1:7" x14ac:dyDescent="0.25">
      <c r="A73" s="8"/>
      <c r="B73" s="8"/>
      <c r="E73" s="9"/>
      <c r="F73" s="9"/>
      <c r="G73" s="12"/>
    </row>
    <row r="74" spans="1:7" x14ac:dyDescent="0.25">
      <c r="A74" s="8"/>
      <c r="B74" s="8"/>
      <c r="E74" s="28" t="s">
        <v>13</v>
      </c>
      <c r="F74" s="28" t="s">
        <v>30</v>
      </c>
      <c r="G74" s="12"/>
    </row>
    <row r="75" spans="1:7" x14ac:dyDescent="0.25">
      <c r="A75" s="8" t="s">
        <v>270</v>
      </c>
      <c r="B75" s="8" t="str">
        <f t="shared" si="1"/>
        <v>NoRe_SKb_Nry</v>
      </c>
      <c r="E75" s="9"/>
      <c r="F75" s="9" t="s">
        <v>215</v>
      </c>
      <c r="G75" s="10">
        <v>3358918</v>
      </c>
    </row>
    <row r="76" spans="1:7" x14ac:dyDescent="0.25">
      <c r="A76" s="8" t="s">
        <v>271</v>
      </c>
      <c r="B76" s="8" t="str">
        <f t="shared" si="1"/>
        <v>NoRe_SKu_Nry</v>
      </c>
      <c r="E76" s="9"/>
      <c r="F76" s="9" t="s">
        <v>216</v>
      </c>
      <c r="G76" s="10">
        <v>-480</v>
      </c>
    </row>
    <row r="77" spans="1:7" x14ac:dyDescent="0.25">
      <c r="A77" s="8" t="s">
        <v>272</v>
      </c>
      <c r="B77" s="8" t="str">
        <f t="shared" si="1"/>
        <v>NoRe_SKe_Nry</v>
      </c>
      <c r="E77" s="9"/>
      <c r="F77" s="9" t="s">
        <v>217</v>
      </c>
      <c r="G77" s="10">
        <v>978</v>
      </c>
    </row>
    <row r="78" spans="1:7" x14ac:dyDescent="0.25">
      <c r="A78" s="8" t="s">
        <v>273</v>
      </c>
      <c r="B78" s="8" t="str">
        <f t="shared" si="1"/>
        <v>NoRe_SKn_Nry</v>
      </c>
      <c r="E78" s="9"/>
      <c r="F78" s="9" t="s">
        <v>218</v>
      </c>
      <c r="G78" s="10">
        <v>0</v>
      </c>
    </row>
    <row r="79" spans="1:7" x14ac:dyDescent="0.25">
      <c r="A79" s="8" t="s">
        <v>732</v>
      </c>
      <c r="B79" s="8" t="str">
        <f t="shared" si="1"/>
        <v>NoRe_SKTot_Nry</v>
      </c>
      <c r="E79" s="9"/>
      <c r="F79" s="28" t="s">
        <v>219</v>
      </c>
      <c r="G79" s="10">
        <v>3359416</v>
      </c>
    </row>
    <row r="80" spans="1:7" x14ac:dyDescent="0.25"/>
    <row r="81" spans="1:9" ht="39" customHeight="1" x14ac:dyDescent="0.25">
      <c r="E81" s="9"/>
      <c r="F81" s="87" t="s">
        <v>989</v>
      </c>
      <c r="G81" s="88"/>
      <c r="H81" s="88"/>
      <c r="I81" s="89"/>
    </row>
    <row r="82" spans="1:9" ht="51" x14ac:dyDescent="0.25">
      <c r="A82" s="1" t="s">
        <v>995</v>
      </c>
      <c r="B82" s="1" t="s">
        <v>996</v>
      </c>
      <c r="C82" s="1" t="s">
        <v>981</v>
      </c>
      <c r="D82" s="1" t="s">
        <v>985</v>
      </c>
      <c r="E82" s="60"/>
      <c r="F82" s="64"/>
      <c r="G82" s="65" t="s">
        <v>979</v>
      </c>
      <c r="H82" s="65" t="s">
        <v>980</v>
      </c>
      <c r="I82" s="65" t="s">
        <v>628</v>
      </c>
    </row>
    <row r="83" spans="1:9" x14ac:dyDescent="0.25">
      <c r="A83" s="71" t="s">
        <v>990</v>
      </c>
      <c r="B83" s="8" t="str">
        <f>"NoRd_"&amp;$A83&amp;"_"&amp;B$82</f>
        <v>NoRd_Di_ly</v>
      </c>
      <c r="C83" s="8" t="str">
        <f>"NoRd_"&amp;$A83&amp;"_"&amp;C$82</f>
        <v>NoRd_Di_SY</v>
      </c>
      <c r="D83" s="8" t="str">
        <f>"NoRd_"&amp;$A83&amp;"_"&amp;D$82</f>
        <v>NoRd_Di_Rev</v>
      </c>
      <c r="E83" s="60" t="s">
        <v>0</v>
      </c>
      <c r="F83" s="60" t="s">
        <v>203</v>
      </c>
      <c r="G83" s="10">
        <v>25524</v>
      </c>
      <c r="H83" s="10">
        <v>0</v>
      </c>
      <c r="I83" s="60"/>
    </row>
    <row r="84" spans="1:9" x14ac:dyDescent="0.25">
      <c r="A84" s="71" t="s">
        <v>991</v>
      </c>
      <c r="B84" s="8" t="str">
        <f t="shared" ref="B84:D89" si="2">"NoRd_"&amp;$A84&amp;"_"&amp;B$82</f>
        <v>NoRd_Be_ly</v>
      </c>
      <c r="C84" s="8" t="str">
        <f t="shared" si="2"/>
        <v>NoRd_Be_SY</v>
      </c>
      <c r="D84" s="8" t="str">
        <f t="shared" si="2"/>
        <v>NoRd_Be_Rev</v>
      </c>
      <c r="E84" s="60" t="s">
        <v>1</v>
      </c>
      <c r="F84" s="60" t="s">
        <v>204</v>
      </c>
      <c r="G84" s="10">
        <v>119102</v>
      </c>
      <c r="H84" s="10">
        <v>0</v>
      </c>
      <c r="I84" s="60"/>
    </row>
    <row r="85" spans="1:9" x14ac:dyDescent="0.25">
      <c r="A85" s="71" t="s">
        <v>992</v>
      </c>
      <c r="B85" s="8" t="str">
        <f t="shared" si="2"/>
        <v>NoRd_Re_ly</v>
      </c>
      <c r="C85" s="8" t="str">
        <f t="shared" si="2"/>
        <v>NoRd_Re_SY</v>
      </c>
      <c r="D85" s="8" t="str">
        <f t="shared" si="2"/>
        <v>NoRd_Re_Rev</v>
      </c>
      <c r="E85" s="60" t="s">
        <v>2</v>
      </c>
      <c r="F85" s="60" t="s">
        <v>982</v>
      </c>
      <c r="G85" s="10">
        <v>0</v>
      </c>
      <c r="H85" s="60"/>
      <c r="I85" s="60"/>
    </row>
    <row r="86" spans="1:9" x14ac:dyDescent="0.25">
      <c r="A86" s="71"/>
      <c r="B86" s="8" t="str">
        <f t="shared" si="2"/>
        <v>NoRd__ly</v>
      </c>
      <c r="C86" s="8" t="str">
        <f t="shared" si="2"/>
        <v>NoRd__SY</v>
      </c>
      <c r="D86" s="8" t="str">
        <f t="shared" si="2"/>
        <v>NoRd__Rev</v>
      </c>
      <c r="E86" s="60"/>
      <c r="F86" s="60"/>
      <c r="G86" s="60"/>
      <c r="H86" s="60"/>
      <c r="I86" s="60"/>
    </row>
    <row r="87" spans="1:9" x14ac:dyDescent="0.25">
      <c r="A87" s="71"/>
      <c r="B87" s="8" t="str">
        <f t="shared" si="2"/>
        <v>NoRd__ly</v>
      </c>
      <c r="C87" s="8" t="str">
        <f t="shared" si="2"/>
        <v>NoRd__SY</v>
      </c>
      <c r="D87" s="8" t="str">
        <f t="shared" si="2"/>
        <v>NoRd__Rev</v>
      </c>
      <c r="E87" s="60"/>
      <c r="F87" s="59" t="s">
        <v>983</v>
      </c>
      <c r="G87" s="60"/>
      <c r="H87" s="60"/>
      <c r="I87" s="60"/>
    </row>
    <row r="88" spans="1:9" ht="25.5" x14ac:dyDescent="0.25">
      <c r="A88" s="71" t="s">
        <v>993</v>
      </c>
      <c r="B88" s="8" t="str">
        <f t="shared" si="2"/>
        <v>NoRd_ReTot_ly</v>
      </c>
      <c r="C88" s="8" t="str">
        <f t="shared" si="2"/>
        <v>NoRd_ReTot_SY</v>
      </c>
      <c r="D88" s="8" t="str">
        <f t="shared" si="2"/>
        <v>NoRd_ReTot_Rev</v>
      </c>
      <c r="E88" s="60" t="s">
        <v>3</v>
      </c>
      <c r="F88" s="66" t="s">
        <v>984</v>
      </c>
      <c r="G88" s="60"/>
      <c r="H88" s="60"/>
      <c r="I88" s="10">
        <v>12152</v>
      </c>
    </row>
    <row r="89" spans="1:9" x14ac:dyDescent="0.25">
      <c r="A89" s="71" t="s">
        <v>994</v>
      </c>
      <c r="B89" s="8" t="str">
        <f t="shared" si="2"/>
        <v>NoRd_ReX_ly</v>
      </c>
      <c r="C89" s="8" t="str">
        <f t="shared" si="2"/>
        <v>NoRd_ReX_SY</v>
      </c>
      <c r="D89" s="8" t="str">
        <f t="shared" si="2"/>
        <v>NoRd_ReX_Rev</v>
      </c>
      <c r="E89" s="60" t="s">
        <v>4</v>
      </c>
      <c r="F89" s="60" t="s">
        <v>986</v>
      </c>
      <c r="G89" s="60"/>
      <c r="H89" s="60"/>
      <c r="I89" s="10">
        <v>7580</v>
      </c>
    </row>
    <row r="90" spans="1:9" x14ac:dyDescent="0.25"/>
    <row r="91" spans="1:9" x14ac:dyDescent="0.25"/>
  </sheetData>
  <mergeCells count="2">
    <mergeCell ref="E3:F3"/>
    <mergeCell ref="F81:I81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5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5703125" style="1" hidden="1" customWidth="1"/>
    <col min="2" max="2" width="8.28515625" style="1" hidden="1" customWidth="1"/>
    <col min="3" max="3" width="4.7109375" style="1" customWidth="1"/>
    <col min="4" max="4" width="7" style="1" customWidth="1"/>
    <col min="5" max="5" width="88.5703125" style="1" customWidth="1"/>
    <col min="6" max="6" width="14.7109375" style="1" bestFit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C2" s="3"/>
    </row>
    <row r="3" spans="1:6" ht="35.25" customHeight="1" x14ac:dyDescent="0.25">
      <c r="A3" s="1" t="s">
        <v>907</v>
      </c>
      <c r="C3" s="90" t="s">
        <v>905</v>
      </c>
      <c r="D3" s="91"/>
      <c r="E3" s="92"/>
      <c r="F3" s="18"/>
    </row>
    <row r="4" spans="1:6" ht="30" customHeight="1" x14ac:dyDescent="0.25">
      <c r="C4" s="9"/>
      <c r="D4" s="9"/>
      <c r="E4" s="9"/>
      <c r="F4" s="7" t="s">
        <v>628</v>
      </c>
    </row>
    <row r="5" spans="1:6" x14ac:dyDescent="0.25">
      <c r="C5" s="11" t="s">
        <v>2</v>
      </c>
      <c r="D5" s="11"/>
      <c r="E5" s="11" t="s">
        <v>47</v>
      </c>
      <c r="F5" s="9"/>
    </row>
    <row r="6" spans="1:6" x14ac:dyDescent="0.25">
      <c r="A6" s="1" t="s">
        <v>301</v>
      </c>
      <c r="B6" s="1" t="str">
        <f>$A$3&amp;"_NB_"&amp;A6</f>
        <v>Nobt_NB_TOC</v>
      </c>
      <c r="C6" s="11"/>
      <c r="D6" s="11"/>
      <c r="E6" s="9" t="s">
        <v>274</v>
      </c>
      <c r="F6" s="10">
        <v>42288352</v>
      </c>
    </row>
    <row r="7" spans="1:6" x14ac:dyDescent="0.25">
      <c r="A7" s="1" t="s">
        <v>302</v>
      </c>
      <c r="B7" s="1" t="str">
        <f t="shared" ref="B7:B47" si="0">$A$3&amp;"_NB_"&amp;A7</f>
        <v>Nobt_NB_TK</v>
      </c>
      <c r="C7" s="11"/>
      <c r="D7" s="11"/>
      <c r="E7" s="9" t="s">
        <v>275</v>
      </c>
      <c r="F7" s="10">
        <v>750818811</v>
      </c>
    </row>
    <row r="8" spans="1:6" x14ac:dyDescent="0.25">
      <c r="A8" s="1" t="s">
        <v>303</v>
      </c>
      <c r="B8" s="1" t="str">
        <f t="shared" si="0"/>
        <v>Nobt_NB_TKCTot</v>
      </c>
      <c r="C8" s="11"/>
      <c r="D8" s="11"/>
      <c r="E8" s="11" t="s">
        <v>276</v>
      </c>
      <c r="F8" s="10">
        <v>793107163</v>
      </c>
    </row>
    <row r="9" spans="1:6" x14ac:dyDescent="0.25">
      <c r="B9" s="1" t="str">
        <f t="shared" si="0"/>
        <v>Nobt_NB_</v>
      </c>
      <c r="C9" s="11"/>
      <c r="D9" s="11"/>
      <c r="E9" s="9"/>
      <c r="F9" s="12"/>
    </row>
    <row r="10" spans="1:6" x14ac:dyDescent="0.25">
      <c r="B10" s="1" t="str">
        <f t="shared" si="0"/>
        <v>Nobt_NB_</v>
      </c>
      <c r="C10" s="11"/>
      <c r="D10" s="11"/>
      <c r="E10" s="11" t="s">
        <v>277</v>
      </c>
      <c r="F10" s="12"/>
    </row>
    <row r="11" spans="1:6" x14ac:dyDescent="0.25">
      <c r="A11" s="1" t="s">
        <v>304</v>
      </c>
      <c r="B11" s="1" t="str">
        <f t="shared" si="0"/>
        <v>Nobt_NB_UdRNV</v>
      </c>
      <c r="C11" s="11"/>
      <c r="D11" s="11"/>
      <c r="E11" s="9" t="s">
        <v>278</v>
      </c>
      <c r="F11" s="10">
        <v>2674222409</v>
      </c>
    </row>
    <row r="12" spans="1:6" x14ac:dyDescent="0.25">
      <c r="A12" s="1" t="s">
        <v>305</v>
      </c>
      <c r="B12" s="1" t="str">
        <f t="shared" si="0"/>
        <v>Nobt_NB_UdReR</v>
      </c>
      <c r="C12" s="11"/>
      <c r="D12" s="11"/>
      <c r="E12" s="9" t="s">
        <v>279</v>
      </c>
      <c r="F12" s="10">
        <v>54580153</v>
      </c>
    </row>
    <row r="13" spans="1:6" x14ac:dyDescent="0.25">
      <c r="A13" s="1" t="s">
        <v>306</v>
      </c>
      <c r="B13" s="1" t="str">
        <f t="shared" si="0"/>
        <v>Nobt_NB_UdReKr</v>
      </c>
      <c r="C13" s="11"/>
      <c r="D13" s="11"/>
      <c r="E13" s="9" t="s">
        <v>280</v>
      </c>
      <c r="F13" s="10">
        <v>-10788159</v>
      </c>
    </row>
    <row r="14" spans="1:6" x14ac:dyDescent="0.25">
      <c r="A14" s="1" t="s">
        <v>307</v>
      </c>
      <c r="B14" s="1" t="str">
        <f t="shared" si="0"/>
        <v>Nobt_NB_UdRD</v>
      </c>
      <c r="C14" s="11"/>
      <c r="D14" s="11"/>
      <c r="E14" s="9" t="s">
        <v>281</v>
      </c>
      <c r="F14" s="10">
        <v>2718014404</v>
      </c>
    </row>
    <row r="15" spans="1:6" x14ac:dyDescent="0.25">
      <c r="A15" s="1" t="s">
        <v>308</v>
      </c>
      <c r="B15" s="1" t="str">
        <f t="shared" si="0"/>
        <v>Nobt_NB_UdReU</v>
      </c>
      <c r="C15" s="11"/>
      <c r="D15" s="11"/>
      <c r="E15" s="9" t="s">
        <v>282</v>
      </c>
      <c r="F15" s="10">
        <v>1187932</v>
      </c>
    </row>
    <row r="16" spans="1:6" x14ac:dyDescent="0.25">
      <c r="A16" s="1" t="s">
        <v>309</v>
      </c>
      <c r="B16" s="1" t="str">
        <f t="shared" si="0"/>
        <v>Nobt_NB_UdXU</v>
      </c>
      <c r="C16" s="11"/>
      <c r="D16" s="11"/>
      <c r="E16" s="9" t="s">
        <v>283</v>
      </c>
      <c r="F16" s="10">
        <v>1330647</v>
      </c>
    </row>
    <row r="17" spans="1:6" x14ac:dyDescent="0.25">
      <c r="A17" s="1" t="s">
        <v>310</v>
      </c>
      <c r="B17" s="1" t="str">
        <f t="shared" si="0"/>
        <v>Nobt_NB_UdTot</v>
      </c>
      <c r="C17" s="11"/>
      <c r="D17" s="11"/>
      <c r="E17" s="11" t="s">
        <v>284</v>
      </c>
      <c r="F17" s="10">
        <v>2720532983</v>
      </c>
    </row>
    <row r="18" spans="1:6" x14ac:dyDescent="0.25">
      <c r="B18" s="1" t="str">
        <f t="shared" si="0"/>
        <v>Nobt_NB_</v>
      </c>
      <c r="C18" s="11"/>
      <c r="D18" s="11"/>
      <c r="E18" s="11"/>
      <c r="F18" s="11"/>
    </row>
    <row r="19" spans="1:6" x14ac:dyDescent="0.25">
      <c r="B19" s="1" t="str">
        <f t="shared" si="0"/>
        <v>Nobt_NB_</v>
      </c>
      <c r="C19" s="11"/>
      <c r="D19" s="11"/>
      <c r="E19" s="11" t="s">
        <v>282</v>
      </c>
      <c r="F19" s="12"/>
    </row>
    <row r="20" spans="1:6" x14ac:dyDescent="0.25">
      <c r="A20" s="1" t="s">
        <v>311</v>
      </c>
      <c r="B20" s="1" t="str">
        <f t="shared" si="0"/>
        <v>Nobt_NB_RURN</v>
      </c>
      <c r="C20" s="11"/>
      <c r="D20" s="11"/>
      <c r="E20" s="9" t="s">
        <v>285</v>
      </c>
      <c r="F20" s="10">
        <v>1116743</v>
      </c>
    </row>
    <row r="21" spans="1:6" x14ac:dyDescent="0.25">
      <c r="A21" s="1" t="s">
        <v>312</v>
      </c>
      <c r="B21" s="1" t="str">
        <f t="shared" si="0"/>
        <v>Nobt_NB_RUUN</v>
      </c>
      <c r="C21" s="11"/>
      <c r="D21" s="11"/>
      <c r="E21" s="9" t="s">
        <v>286</v>
      </c>
      <c r="F21" s="10">
        <v>610235</v>
      </c>
    </row>
    <row r="22" spans="1:6" x14ac:dyDescent="0.25">
      <c r="A22" s="1" t="s">
        <v>313</v>
      </c>
      <c r="B22" s="1" t="str">
        <f t="shared" si="0"/>
        <v>Nobt_NB_RUNRU</v>
      </c>
      <c r="C22" s="11"/>
      <c r="D22" s="11"/>
      <c r="E22" s="9" t="s">
        <v>287</v>
      </c>
      <c r="F22" s="10">
        <v>-524022</v>
      </c>
    </row>
    <row r="23" spans="1:6" x14ac:dyDescent="0.25">
      <c r="A23" s="1" t="s">
        <v>236</v>
      </c>
      <c r="B23" s="1" t="str">
        <f t="shared" si="0"/>
        <v>Nobt_NB_RUTot</v>
      </c>
      <c r="C23" s="11"/>
      <c r="D23" s="11"/>
      <c r="E23" s="11" t="s">
        <v>288</v>
      </c>
      <c r="F23" s="10">
        <v>1202956</v>
      </c>
    </row>
    <row r="24" spans="1:6" x14ac:dyDescent="0.25">
      <c r="B24" s="1" t="str">
        <f t="shared" si="0"/>
        <v>Nobt_NB_</v>
      </c>
      <c r="C24" s="11"/>
      <c r="D24" s="11"/>
      <c r="E24" s="9"/>
      <c r="F24" s="12"/>
    </row>
    <row r="25" spans="1:6" x14ac:dyDescent="0.25">
      <c r="B25" s="1" t="str">
        <f t="shared" si="0"/>
        <v>Nobt_NB_</v>
      </c>
      <c r="C25" s="11"/>
      <c r="D25" s="11"/>
      <c r="E25" s="11" t="s">
        <v>185</v>
      </c>
      <c r="F25" s="12"/>
    </row>
    <row r="26" spans="1:6" x14ac:dyDescent="0.25">
      <c r="A26" s="1" t="s">
        <v>106</v>
      </c>
      <c r="B26" s="1" t="str">
        <f t="shared" si="0"/>
        <v>Nobt_NB_ObD</v>
      </c>
      <c r="C26" s="11"/>
      <c r="D26" s="9" t="s">
        <v>0</v>
      </c>
      <c r="E26" s="9" t="s">
        <v>50</v>
      </c>
      <c r="F26" s="10">
        <v>170495297</v>
      </c>
    </row>
    <row r="27" spans="1:6" x14ac:dyDescent="0.25">
      <c r="A27" s="1" t="s">
        <v>314</v>
      </c>
      <c r="B27" s="1" t="str">
        <f t="shared" si="0"/>
        <v>Nobt_NB_ObAK</v>
      </c>
      <c r="C27" s="11"/>
      <c r="D27" s="9" t="s">
        <v>1</v>
      </c>
      <c r="E27" s="9" t="s">
        <v>51</v>
      </c>
      <c r="F27" s="10">
        <v>33563095</v>
      </c>
    </row>
    <row r="28" spans="1:6" ht="25.5" x14ac:dyDescent="0.25">
      <c r="A28" s="1" t="s">
        <v>315</v>
      </c>
      <c r="B28" s="1" t="str">
        <f t="shared" si="0"/>
        <v>Nobt_NB_ObKD</v>
      </c>
      <c r="C28" s="11"/>
      <c r="D28" s="9" t="s">
        <v>2</v>
      </c>
      <c r="E28" s="13" t="s">
        <v>748</v>
      </c>
      <c r="F28" s="10">
        <v>0</v>
      </c>
    </row>
    <row r="29" spans="1:6" x14ac:dyDescent="0.25">
      <c r="A29" s="1" t="s">
        <v>316</v>
      </c>
      <c r="B29" s="1" t="str">
        <f t="shared" si="0"/>
        <v>Nobt_NB_ObTot</v>
      </c>
      <c r="C29" s="11" t="s">
        <v>5</v>
      </c>
      <c r="D29" s="11"/>
      <c r="E29" s="11" t="s">
        <v>728</v>
      </c>
      <c r="F29" s="10">
        <v>204058392</v>
      </c>
    </row>
    <row r="30" spans="1:6" x14ac:dyDescent="0.25">
      <c r="B30" s="1" t="str">
        <f t="shared" si="0"/>
        <v>Nobt_NB_</v>
      </c>
      <c r="C30" s="11"/>
      <c r="D30" s="11"/>
      <c r="E30" s="9"/>
      <c r="F30" s="12"/>
    </row>
    <row r="31" spans="1:6" x14ac:dyDescent="0.25">
      <c r="B31" s="1" t="str">
        <f t="shared" si="0"/>
        <v>Nobt_NB_</v>
      </c>
      <c r="C31" s="11" t="s">
        <v>5</v>
      </c>
      <c r="D31" s="11"/>
      <c r="E31" s="11" t="s">
        <v>729</v>
      </c>
      <c r="F31" s="12"/>
    </row>
    <row r="32" spans="1:6" x14ac:dyDescent="0.25">
      <c r="A32" s="1" t="s">
        <v>317</v>
      </c>
      <c r="B32" s="1" t="str">
        <f t="shared" si="0"/>
        <v>Nobt_NB_ODERe</v>
      </c>
      <c r="C32" s="11"/>
      <c r="D32" s="11"/>
      <c r="E32" s="9" t="s">
        <v>295</v>
      </c>
      <c r="F32" s="10">
        <v>286114693</v>
      </c>
    </row>
    <row r="33" spans="1:6" x14ac:dyDescent="0.25">
      <c r="A33" s="1" t="s">
        <v>318</v>
      </c>
      <c r="B33" s="1" t="str">
        <f t="shared" si="0"/>
        <v>Nobt_NB_ODXRe</v>
      </c>
      <c r="C33" s="11"/>
      <c r="D33" s="11"/>
      <c r="E33" s="9" t="s">
        <v>296</v>
      </c>
      <c r="F33" s="10">
        <v>154482483</v>
      </c>
    </row>
    <row r="34" spans="1:6" x14ac:dyDescent="0.25">
      <c r="A34" s="1" t="s">
        <v>319</v>
      </c>
      <c r="B34" s="1" t="str">
        <f t="shared" si="0"/>
        <v>Nobt_NB_ODSt</v>
      </c>
      <c r="C34" s="11"/>
      <c r="D34" s="11"/>
      <c r="E34" s="9" t="s">
        <v>297</v>
      </c>
      <c r="F34" s="10">
        <v>12968340</v>
      </c>
    </row>
    <row r="35" spans="1:6" x14ac:dyDescent="0.25">
      <c r="A35" s="1" t="s">
        <v>320</v>
      </c>
      <c r="B35" s="1" t="str">
        <f t="shared" si="0"/>
        <v>Nobt_NB_ODX</v>
      </c>
      <c r="C35" s="11"/>
      <c r="D35" s="11"/>
      <c r="E35" s="9" t="s">
        <v>298</v>
      </c>
      <c r="F35" s="10">
        <v>3044474</v>
      </c>
    </row>
    <row r="36" spans="1:6" x14ac:dyDescent="0.25">
      <c r="A36" s="1" t="s">
        <v>321</v>
      </c>
      <c r="B36" s="1" t="str">
        <f t="shared" si="0"/>
        <v>Nobt_NB_ODTot</v>
      </c>
      <c r="C36" s="11"/>
      <c r="D36" s="11"/>
      <c r="E36" s="11" t="s">
        <v>299</v>
      </c>
      <c r="F36" s="10">
        <v>456609990</v>
      </c>
    </row>
    <row r="37" spans="1:6" x14ac:dyDescent="0.25">
      <c r="A37" s="1" t="s">
        <v>322</v>
      </c>
      <c r="B37" s="1" t="str">
        <f t="shared" si="0"/>
        <v>Nobt_NB_ODEReM</v>
      </c>
      <c r="C37" s="11"/>
      <c r="D37" s="11"/>
      <c r="E37" s="9" t="s">
        <v>300</v>
      </c>
      <c r="F37" s="10">
        <v>-286114693</v>
      </c>
    </row>
    <row r="38" spans="1:6" x14ac:dyDescent="0.25">
      <c r="A38" s="1" t="s">
        <v>323</v>
      </c>
      <c r="B38" s="1" t="str">
        <f t="shared" si="0"/>
        <v>Nobt_NB_ODTotM</v>
      </c>
      <c r="C38" s="11"/>
      <c r="D38" s="11"/>
      <c r="E38" s="11" t="s">
        <v>299</v>
      </c>
      <c r="F38" s="10">
        <v>170495297</v>
      </c>
    </row>
    <row r="39" spans="1:6" x14ac:dyDescent="0.25">
      <c r="B39" s="1" t="str">
        <f t="shared" si="0"/>
        <v>Nobt_NB_</v>
      </c>
      <c r="C39" s="11"/>
      <c r="D39" s="11"/>
      <c r="E39" s="9"/>
      <c r="F39" s="12"/>
    </row>
    <row r="40" spans="1:6" x14ac:dyDescent="0.25">
      <c r="B40" s="1" t="str">
        <f t="shared" si="0"/>
        <v>Nobt_NB_</v>
      </c>
      <c r="C40" s="11" t="s">
        <v>7</v>
      </c>
      <c r="D40" s="11"/>
      <c r="E40" s="11" t="s">
        <v>52</v>
      </c>
      <c r="F40" s="12"/>
    </row>
    <row r="41" spans="1:6" x14ac:dyDescent="0.25">
      <c r="A41" s="1" t="s">
        <v>324</v>
      </c>
      <c r="B41" s="1" t="str">
        <f t="shared" si="0"/>
        <v>Nobt_NB_AkOMX</v>
      </c>
      <c r="C41" s="11"/>
      <c r="D41" s="11"/>
      <c r="E41" s="9" t="s">
        <v>289</v>
      </c>
      <c r="F41" s="10">
        <v>2274613</v>
      </c>
    </row>
    <row r="42" spans="1:6" x14ac:dyDescent="0.25">
      <c r="A42" s="1" t="s">
        <v>325</v>
      </c>
      <c r="B42" s="1" t="str">
        <f t="shared" si="0"/>
        <v>Nobt_NB_AkXB</v>
      </c>
      <c r="C42" s="11"/>
      <c r="D42" s="11"/>
      <c r="E42" s="9" t="s">
        <v>290</v>
      </c>
      <c r="F42" s="10">
        <v>717707</v>
      </c>
    </row>
    <row r="43" spans="1:6" x14ac:dyDescent="0.25">
      <c r="A43" s="1" t="s">
        <v>326</v>
      </c>
      <c r="B43" s="1" t="str">
        <f t="shared" si="0"/>
        <v>Nobt_NB_AkUD</v>
      </c>
      <c r="C43" s="11"/>
      <c r="D43" s="11"/>
      <c r="E43" s="9" t="s">
        <v>291</v>
      </c>
      <c r="F43" s="10">
        <v>2637816</v>
      </c>
    </row>
    <row r="44" spans="1:6" x14ac:dyDescent="0.25">
      <c r="A44" s="1" t="s">
        <v>327</v>
      </c>
      <c r="B44" s="1" t="str">
        <f t="shared" si="0"/>
        <v>Nobt_NB_AkUK</v>
      </c>
      <c r="C44" s="11"/>
      <c r="D44" s="11"/>
      <c r="E44" s="9" t="s">
        <v>292</v>
      </c>
      <c r="F44" s="10">
        <v>0</v>
      </c>
    </row>
    <row r="45" spans="1:6" x14ac:dyDescent="0.25">
      <c r="A45" s="1" t="s">
        <v>328</v>
      </c>
      <c r="B45" s="1" t="str">
        <f t="shared" si="0"/>
        <v>Nobt_NB_AkX</v>
      </c>
      <c r="C45" s="11"/>
      <c r="D45" s="11"/>
      <c r="E45" s="9" t="s">
        <v>293</v>
      </c>
      <c r="F45" s="10">
        <v>0</v>
      </c>
    </row>
    <row r="46" spans="1:6" x14ac:dyDescent="0.25">
      <c r="A46" s="1" t="s">
        <v>329</v>
      </c>
      <c r="B46" s="1" t="str">
        <f t="shared" si="0"/>
        <v>Nobt_NB_AkTot</v>
      </c>
      <c r="C46" s="11"/>
      <c r="D46" s="11"/>
      <c r="E46" s="11" t="s">
        <v>294</v>
      </c>
      <c r="F46" s="10">
        <v>5630136</v>
      </c>
    </row>
    <row r="47" spans="1:6" x14ac:dyDescent="0.25">
      <c r="B47" s="1" t="str">
        <f t="shared" si="0"/>
        <v>Nobt_NB_</v>
      </c>
      <c r="C47" s="11"/>
      <c r="D47" s="11"/>
      <c r="E47" s="11"/>
      <c r="F47" s="12"/>
    </row>
    <row r="48" spans="1:6" x14ac:dyDescent="0.25">
      <c r="F48" s="16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Navngivne områder</vt:lpstr>
      </vt:variant>
      <vt:variant>
        <vt:i4>26</vt:i4>
      </vt:variant>
    </vt:vector>
  </HeadingPairs>
  <TitlesOfParts>
    <vt:vector size="49" baseType="lpstr"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data_inst</vt:lpstr>
      <vt:lpstr>Drop_inst</vt:lpstr>
      <vt:lpstr>drop_regnr_inst</vt:lpstr>
      <vt:lpstr>regnr_inst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Charlotte Qvistgaard (FT)</cp:lastModifiedBy>
  <cp:lastPrinted>2017-07-12T08:50:05Z</cp:lastPrinted>
  <dcterms:created xsi:type="dcterms:W3CDTF">2015-07-06T08:03:50Z</dcterms:created>
  <dcterms:modified xsi:type="dcterms:W3CDTF">2017-07-13T11:34:09Z</dcterms:modified>
</cp:coreProperties>
</file>